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10" yWindow="45" windowWidth="13035" windowHeight="11640" activeTab="0"/>
  </bookViews>
  <sheets>
    <sheet name="Actionari I" sheetId="1" r:id="rId1"/>
    <sheet name="Actionari II" sheetId="2" r:id="rId2"/>
    <sheet name="Actionari III" sheetId="3" r:id="rId3"/>
    <sheet name="Actionari IV" sheetId="4" r:id="rId4"/>
  </sheets>
  <definedNames/>
  <calcPr fullCalcOnLoad="1"/>
</workbook>
</file>

<file path=xl/sharedStrings.xml><?xml version="1.0" encoding="utf-8"?>
<sst xmlns="http://schemas.openxmlformats.org/spreadsheetml/2006/main" count="576" uniqueCount="219">
  <si>
    <t>Denumire</t>
  </si>
  <si>
    <t>Sem.</t>
  </si>
  <si>
    <t>C1</t>
  </si>
  <si>
    <t>S1</t>
  </si>
  <si>
    <t>L1</t>
  </si>
  <si>
    <t>P1</t>
  </si>
  <si>
    <t>PC1</t>
  </si>
  <si>
    <t>C2</t>
  </si>
  <si>
    <t>S2</t>
  </si>
  <si>
    <t>L2</t>
  </si>
  <si>
    <t>P2</t>
  </si>
  <si>
    <t>PC2</t>
  </si>
  <si>
    <t>FV</t>
  </si>
  <si>
    <t>E1</t>
  </si>
  <si>
    <t>Analiza matematica I</t>
  </si>
  <si>
    <t>Chimie tehnica</t>
  </si>
  <si>
    <t>V1</t>
  </si>
  <si>
    <t>Limba moderna I</t>
  </si>
  <si>
    <t>Analiza matematica II</t>
  </si>
  <si>
    <t>E2</t>
  </si>
  <si>
    <t>Ecuatii diferentiale si statistica matematica</t>
  </si>
  <si>
    <t>Electricitate</t>
  </si>
  <si>
    <t>V2</t>
  </si>
  <si>
    <t>Fizica</t>
  </si>
  <si>
    <t>Limba moderna II</t>
  </si>
  <si>
    <t>tip</t>
  </si>
  <si>
    <t>f</t>
  </si>
  <si>
    <t>Domeniu</t>
  </si>
  <si>
    <t>Fundamental</t>
  </si>
  <si>
    <t>Specialitate</t>
  </si>
  <si>
    <t>Complementare</t>
  </si>
  <si>
    <t>d</t>
  </si>
  <si>
    <t>c</t>
  </si>
  <si>
    <t>s</t>
  </si>
  <si>
    <t>V3</t>
  </si>
  <si>
    <t>Limba moderna III</t>
  </si>
  <si>
    <t>E3</t>
  </si>
  <si>
    <t>Metode numerice pentru ingineri</t>
  </si>
  <si>
    <t>Teoria campului electromagnetic</t>
  </si>
  <si>
    <t>E4</t>
  </si>
  <si>
    <t>Limba moderna IV</t>
  </si>
  <si>
    <t>V4</t>
  </si>
  <si>
    <t>Management</t>
  </si>
  <si>
    <t>Materiale electrotehnice</t>
  </si>
  <si>
    <t>Teoria circuitelor electrice I</t>
  </si>
  <si>
    <t>Practica (3 sapt=90 ore)</t>
  </si>
  <si>
    <t>E5</t>
  </si>
  <si>
    <t>Echipamente electrice I</t>
  </si>
  <si>
    <t>Măsurări electrice şi electronice</t>
  </si>
  <si>
    <t>Sisteme cu microprocesoare</t>
  </si>
  <si>
    <t>V5</t>
  </si>
  <si>
    <t>Teoria circuitelor electrice II</t>
  </si>
  <si>
    <t>E6</t>
  </si>
  <si>
    <t>Echipamente electrice II</t>
  </si>
  <si>
    <t>V6</t>
  </si>
  <si>
    <t>Compatibilitate electromagnetică</t>
  </si>
  <si>
    <t>V7</t>
  </si>
  <si>
    <t>Microcontrolere si automate programabile</t>
  </si>
  <si>
    <t>E7</t>
  </si>
  <si>
    <t>Actionari electrice in transporturi</t>
  </si>
  <si>
    <t>Ingineria sistemelor industriale</t>
  </si>
  <si>
    <t>E8</t>
  </si>
  <si>
    <t>V8</t>
  </si>
  <si>
    <t>Calitatea energiei el. in instalatii cu conv.st.</t>
  </si>
  <si>
    <t>Pregatirea proiectului de absolvire</t>
  </si>
  <si>
    <t>TOTAL</t>
  </si>
  <si>
    <t>Optional</t>
  </si>
  <si>
    <t>o</t>
  </si>
  <si>
    <t>I/O/F</t>
  </si>
  <si>
    <t>i</t>
  </si>
  <si>
    <t>Facultativ</t>
  </si>
  <si>
    <t>IEC+SE</t>
  </si>
  <si>
    <t>IEC</t>
  </si>
  <si>
    <t>SE</t>
  </si>
  <si>
    <t>Discipline COMUNE</t>
  </si>
  <si>
    <t>Programarea calculatoarelor si limbaje de programare</t>
  </si>
  <si>
    <t>Calitate si fiabilitate</t>
  </si>
  <si>
    <t>Prelucrarea numerica a semnalelor</t>
  </si>
  <si>
    <t>Algebra liniara, geometrie analitica si diferentiala</t>
  </si>
  <si>
    <t>Tehnici de comunicare profesionala</t>
  </si>
  <si>
    <t>Metode si procedee tehnologice</t>
  </si>
  <si>
    <t>Grafica asistata de calculator II</t>
  </si>
  <si>
    <t>Elemente de inginerie mecanica I (Mecanica)</t>
  </si>
  <si>
    <t>Introducere in inginerie electrica</t>
  </si>
  <si>
    <t>Electronica I (Electronica analogica)</t>
  </si>
  <si>
    <t xml:space="preserve">Matematici speciale </t>
  </si>
  <si>
    <t>Elemente de inginerie mecanica II (Rezistenta materialelor si organe de masini</t>
  </si>
  <si>
    <t>Electronica II (Electronica digitala)</t>
  </si>
  <si>
    <t>Teoria sistemelor si reglare automata</t>
  </si>
  <si>
    <t>Convertoare electromecanice</t>
  </si>
  <si>
    <t xml:space="preserve">Actionari electrice </t>
  </si>
  <si>
    <t>Electrotehnologii</t>
  </si>
  <si>
    <t>Electrotermie</t>
  </si>
  <si>
    <t>Comanda numerica a actionarilor electrice</t>
  </si>
  <si>
    <t>Conceptia asistata a actionarilor electrice</t>
  </si>
  <si>
    <t>Regimurile dinamice ale masinilor electrice</t>
  </si>
  <si>
    <t>AE - Anul  I</t>
  </si>
  <si>
    <t>AE - Anul  II</t>
  </si>
  <si>
    <t>AE - Anul  III</t>
  </si>
  <si>
    <t>AE - Anul  IV</t>
  </si>
  <si>
    <t>Electronica de putere</t>
  </si>
  <si>
    <t>Conceptia asist. de calc.in electronica de putere</t>
  </si>
  <si>
    <t>Grafica asistata de calculator I (Desen tehnic)</t>
  </si>
  <si>
    <t>Psihologia educatiei</t>
  </si>
  <si>
    <t>Pedagogie I</t>
  </si>
  <si>
    <t>Pedagogie II</t>
  </si>
  <si>
    <t>Didactica specialitatii</t>
  </si>
  <si>
    <t>Instruire asistata de calculator</t>
  </si>
  <si>
    <t>Managementul clasei de elevi</t>
  </si>
  <si>
    <t>Practica pedagogica in invatamantul preuniversitar obligatoriu I</t>
  </si>
  <si>
    <t>Practica pedagogica in invatamantul preuniversitar obligatoriu II</t>
  </si>
  <si>
    <t>Introducere in calculatoare</t>
  </si>
  <si>
    <t>Cod.</t>
  </si>
  <si>
    <t xml:space="preserve">Istoria stiintei si tehnicii </t>
  </si>
  <si>
    <t>op</t>
  </si>
  <si>
    <t>ELE011</t>
  </si>
  <si>
    <t>ELE021</t>
  </si>
  <si>
    <t>ELE031</t>
  </si>
  <si>
    <t>ELE041</t>
  </si>
  <si>
    <t>ELE051</t>
  </si>
  <si>
    <t>ELE061</t>
  </si>
  <si>
    <t>ELE071</t>
  </si>
  <si>
    <t>ELE081</t>
  </si>
  <si>
    <t>ELE091</t>
  </si>
  <si>
    <t>ELE101</t>
  </si>
  <si>
    <t>ELE112</t>
  </si>
  <si>
    <t>ELE122</t>
  </si>
  <si>
    <t>ELE132</t>
  </si>
  <si>
    <t>ELE142</t>
  </si>
  <si>
    <t>ELE152</t>
  </si>
  <si>
    <t>ELE162</t>
  </si>
  <si>
    <t>ELE172</t>
  </si>
  <si>
    <t>ELE182</t>
  </si>
  <si>
    <t>Medii de calcul ingineresc</t>
  </si>
  <si>
    <t xml:space="preserve">Aplicaţii în MATHCAD şi MATLAB </t>
  </si>
  <si>
    <t>ELE193</t>
  </si>
  <si>
    <t>ELE203</t>
  </si>
  <si>
    <t>ELE213</t>
  </si>
  <si>
    <t>ELE223</t>
  </si>
  <si>
    <t>ELE233</t>
  </si>
  <si>
    <t>ELE243</t>
  </si>
  <si>
    <t>ELE253</t>
  </si>
  <si>
    <t>ELE263</t>
  </si>
  <si>
    <t>ELE274</t>
  </si>
  <si>
    <t>ELE284</t>
  </si>
  <si>
    <t>ELE294</t>
  </si>
  <si>
    <t>ELE304</t>
  </si>
  <si>
    <t>ELE314</t>
  </si>
  <si>
    <t>ELE324</t>
  </si>
  <si>
    <t>ELE334</t>
  </si>
  <si>
    <t>ELE344</t>
  </si>
  <si>
    <t>ELE354</t>
  </si>
  <si>
    <t>Instalatii electrice industriale</t>
  </si>
  <si>
    <t>ELE365</t>
  </si>
  <si>
    <t>ELE375</t>
  </si>
  <si>
    <t>ELE385</t>
  </si>
  <si>
    <t>ELE395</t>
  </si>
  <si>
    <t>ELE405</t>
  </si>
  <si>
    <t>ELE415</t>
  </si>
  <si>
    <t>ELE425</t>
  </si>
  <si>
    <t>ELE436</t>
  </si>
  <si>
    <t>ELE446</t>
  </si>
  <si>
    <t>ELE456</t>
  </si>
  <si>
    <t>ELE466</t>
  </si>
  <si>
    <t>ELE476</t>
  </si>
  <si>
    <t>ELE486</t>
  </si>
  <si>
    <t>ELE496</t>
  </si>
  <si>
    <t>Proiectarea instalatiilor electrice</t>
  </si>
  <si>
    <t xml:space="preserve">Servomecanisme </t>
  </si>
  <si>
    <t>Comanda vectoriala a actionarilor electrice</t>
  </si>
  <si>
    <t>Constructia si mentenanta aparatelor electrocasnice</t>
  </si>
  <si>
    <t>Monitorizarea si diagnoza sist. de actionare el.</t>
  </si>
  <si>
    <t>E9</t>
  </si>
  <si>
    <t xml:space="preserve">Management integrat </t>
  </si>
  <si>
    <t xml:space="preserve">Analiza si ingineria valorii </t>
  </si>
  <si>
    <t>V9</t>
  </si>
  <si>
    <t>CAD pentru echipamente electrice</t>
  </si>
  <si>
    <t>Modelarea si simularea sist. de actionare el.</t>
  </si>
  <si>
    <t>ELE507</t>
  </si>
  <si>
    <t>ELE517</t>
  </si>
  <si>
    <t>ELE527</t>
  </si>
  <si>
    <t>ELE537</t>
  </si>
  <si>
    <t>ELE547</t>
  </si>
  <si>
    <t>ELE557</t>
  </si>
  <si>
    <t>ELE567</t>
  </si>
  <si>
    <t>ELE577</t>
  </si>
  <si>
    <t>ELE587</t>
  </si>
  <si>
    <t>ELE598</t>
  </si>
  <si>
    <t>ELE608</t>
  </si>
  <si>
    <t>ELE618</t>
  </si>
  <si>
    <t>ELE628</t>
  </si>
  <si>
    <t>ELE638</t>
  </si>
  <si>
    <t>ELE648</t>
  </si>
  <si>
    <t>ELE658</t>
  </si>
  <si>
    <t>ELE668</t>
  </si>
  <si>
    <t>ELE678</t>
  </si>
  <si>
    <t>Observatii</t>
  </si>
  <si>
    <t>Se opteaza pentru unul dintre cursurile ELE547 sau ELE557</t>
  </si>
  <si>
    <t>Se opteaza pentru unul dintre cursurile ELE608 sau ELE618</t>
  </si>
  <si>
    <t>Se opteaza pentru unul dintre cursurile ELE628 sau ELE638</t>
  </si>
  <si>
    <t>Se opteaza pentru unul dintre cursurile ELE648 sau ELE658</t>
  </si>
  <si>
    <t>Observatie</t>
  </si>
  <si>
    <t>Se opteaza pentru unul dintre cursurile ELE385 sau ELE395</t>
  </si>
  <si>
    <t>Se opteaza pentru unul dintre cursurile ELE314 sau ELE324</t>
  </si>
  <si>
    <t>Se opteaza pentru unul dintre cursurile ELE071 sau ELE081</t>
  </si>
  <si>
    <t>UNIVERSITATEA DIN CRAIOVA</t>
  </si>
  <si>
    <t>APROBAT - MEdC,</t>
  </si>
  <si>
    <t>Facultatea de Electrotehnică</t>
  </si>
  <si>
    <r>
      <t xml:space="preserve">Domeniul: </t>
    </r>
    <r>
      <rPr>
        <b/>
        <sz val="12"/>
        <rFont val="Times New Roman"/>
        <family val="1"/>
      </rPr>
      <t>INGINERIE ELECTRICĂ</t>
    </r>
  </si>
  <si>
    <t>Începând cu anul universitar 2008/2009</t>
  </si>
  <si>
    <r>
      <t>Specializarea:</t>
    </r>
    <r>
      <rPr>
        <b/>
        <sz val="12"/>
        <rFont val="Times New Roman"/>
        <family val="1"/>
      </rPr>
      <t>Actionari electrice</t>
    </r>
  </si>
  <si>
    <r>
      <t xml:space="preserve">Durata studiilor: </t>
    </r>
    <r>
      <rPr>
        <b/>
        <sz val="12"/>
        <rFont val="Times New Roman"/>
        <family val="1"/>
      </rPr>
      <t>4 ani</t>
    </r>
  </si>
  <si>
    <r>
      <t xml:space="preserve">Forma de învăţământ: </t>
    </r>
    <r>
      <rPr>
        <b/>
        <sz val="12"/>
        <rFont val="Times New Roman"/>
        <family val="1"/>
      </rPr>
      <t>zi</t>
    </r>
  </si>
  <si>
    <t xml:space="preserve">                     RECTOR,</t>
  </si>
  <si>
    <t>DECAN,</t>
  </si>
  <si>
    <r>
      <t>Prof.univ.dr.</t>
    </r>
    <r>
      <rPr>
        <b/>
        <sz val="12"/>
        <rFont val="Times New Roman"/>
        <family val="1"/>
      </rPr>
      <t xml:space="preserve"> Ion VLADIMIRESCU</t>
    </r>
  </si>
  <si>
    <r>
      <t xml:space="preserve">Conf.dr.ing. </t>
    </r>
    <r>
      <rPr>
        <b/>
        <sz val="12"/>
        <rFont val="Times New Roman"/>
        <family val="1"/>
      </rPr>
      <t>Eleonor STOENESCU</t>
    </r>
  </si>
  <si>
    <t>Istoria filosofiei</t>
  </si>
  <si>
    <t>TPI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</si>
</sst>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b/>
      <sz val="10"/>
      <color indexed="14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shrinkToFit="1"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shrinkToFit="1"/>
    </xf>
    <xf numFmtId="0" fontId="6" fillId="0" borderId="0" xfId="0" applyFont="1" applyAlignment="1">
      <alignment/>
    </xf>
    <xf numFmtId="10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10" fontId="8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shrinkToFit="1"/>
    </xf>
    <xf numFmtId="0" fontId="5" fillId="0" borderId="0" xfId="0" applyFont="1" applyAlignment="1">
      <alignment horizontal="center" shrinkToFit="1"/>
    </xf>
    <xf numFmtId="0" fontId="1" fillId="0" borderId="1" xfId="0" applyFont="1" applyBorder="1" applyAlignment="1">
      <alignment shrinkToFit="1"/>
    </xf>
    <xf numFmtId="0" fontId="1" fillId="0" borderId="0" xfId="0" applyFont="1" applyAlignment="1">
      <alignment shrinkToFit="1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shrinkToFi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9" fillId="0" borderId="1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 shrinkToFit="1"/>
    </xf>
    <xf numFmtId="0" fontId="9" fillId="0" borderId="0" xfId="0" applyFont="1" applyAlignment="1">
      <alignment shrinkToFit="1"/>
    </xf>
    <xf numFmtId="0" fontId="10" fillId="0" borderId="0" xfId="0" applyFont="1" applyAlignment="1">
      <alignment horizontal="center" shrinkToFit="1"/>
    </xf>
    <xf numFmtId="0" fontId="9" fillId="0" borderId="0" xfId="0" applyFont="1" applyBorder="1" applyAlignment="1">
      <alignment shrinkToFi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shrinkToFit="1"/>
    </xf>
    <xf numFmtId="0" fontId="0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 vertical="top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 shrinkToFit="1"/>
    </xf>
    <xf numFmtId="0" fontId="9" fillId="0" borderId="1" xfId="0" applyFont="1" applyFill="1" applyBorder="1" applyAlignment="1">
      <alignment horizontal="left" vertical="top" wrapText="1" shrinkToFit="1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1" xfId="0" applyFont="1" applyFill="1" applyBorder="1" applyAlignment="1">
      <alignment wrapText="1" shrinkToFit="1"/>
    </xf>
    <xf numFmtId="0" fontId="9" fillId="0" borderId="1" xfId="0" applyFont="1" applyFill="1" applyBorder="1" applyAlignment="1">
      <alignment vertical="top" wrapText="1" shrinkToFit="1"/>
    </xf>
    <xf numFmtId="0" fontId="9" fillId="0" borderId="1" xfId="0" applyFont="1" applyBorder="1" applyAlignment="1">
      <alignment wrapText="1" shrinkToFit="1"/>
    </xf>
    <xf numFmtId="0" fontId="0" fillId="0" borderId="1" xfId="0" applyBorder="1" applyAlignment="1">
      <alignment horizontal="center" shrinkToFit="1"/>
    </xf>
    <xf numFmtId="0" fontId="0" fillId="0" borderId="1" xfId="0" applyBorder="1" applyAlignment="1">
      <alignment horizontal="center" vertical="top" shrinkToFit="1"/>
    </xf>
    <xf numFmtId="0" fontId="9" fillId="0" borderId="1" xfId="0" applyFont="1" applyFill="1" applyBorder="1" applyAlignment="1">
      <alignment vertical="center" wrapText="1" shrinkToFi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shrinkToFit="1"/>
    </xf>
    <xf numFmtId="0" fontId="9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vertical="center" shrinkToFi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 shrinkToFit="1"/>
    </xf>
    <xf numFmtId="0" fontId="1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 shrinkToFi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9" fillId="0" borderId="1" xfId="0" applyFont="1" applyBorder="1" applyAlignment="1">
      <alignment vertical="center" wrapText="1"/>
    </xf>
    <xf numFmtId="0" fontId="0" fillId="0" borderId="0" xfId="0" applyAlignment="1">
      <alignment vertical="center" shrinkToFit="1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9" fillId="0" borderId="4" xfId="0" applyFont="1" applyFill="1" applyBorder="1" applyAlignment="1">
      <alignment wrapText="1" shrinkToFi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center" wrapText="1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2"/>
  <sheetViews>
    <sheetView tabSelected="1" workbookViewId="0" topLeftCell="A4">
      <selection activeCell="N27" sqref="N27"/>
    </sheetView>
  </sheetViews>
  <sheetFormatPr defaultColWidth="9.140625" defaultRowHeight="12.75"/>
  <cols>
    <col min="1" max="1" width="31.140625" style="0" customWidth="1"/>
    <col min="2" max="2" width="6.7109375" style="0" customWidth="1"/>
    <col min="3" max="3" width="6.421875" style="0" hidden="1" customWidth="1"/>
    <col min="4" max="4" width="3.7109375" style="0" customWidth="1"/>
    <col min="5" max="5" width="3.421875" style="0" customWidth="1"/>
    <col min="6" max="6" width="3.28125" style="0" customWidth="1"/>
    <col min="7" max="7" width="3.57421875" style="0" customWidth="1"/>
    <col min="8" max="8" width="4.140625" style="0" customWidth="1"/>
    <col min="9" max="9" width="4.00390625" style="0" customWidth="1"/>
    <col min="10" max="10" width="3.8515625" style="0" customWidth="1"/>
    <col min="11" max="11" width="4.00390625" style="0" customWidth="1"/>
    <col min="12" max="12" width="2.7109375" style="0" customWidth="1"/>
    <col min="13" max="13" width="4.7109375" style="0" customWidth="1"/>
    <col min="14" max="14" width="3.57421875" style="0" customWidth="1"/>
    <col min="15" max="15" width="6.28125" style="21" hidden="1" customWidth="1"/>
    <col min="16" max="16" width="4.7109375" style="21" customWidth="1"/>
    <col min="17" max="17" width="3.57421875" style="6" customWidth="1"/>
    <col min="18" max="18" width="5.421875" style="0" hidden="1" customWidth="1"/>
    <col min="19" max="20" width="5.8515625" style="0" hidden="1" customWidth="1"/>
    <col min="21" max="21" width="5.7109375" style="0" hidden="1" customWidth="1"/>
    <col min="22" max="22" width="4.7109375" style="0" hidden="1" customWidth="1"/>
    <col min="23" max="23" width="5.8515625" style="0" hidden="1" customWidth="1"/>
    <col min="24" max="24" width="6.28125" style="0" hidden="1" customWidth="1"/>
    <col min="25" max="25" width="7.57421875" style="0" hidden="1" customWidth="1"/>
    <col min="26" max="26" width="6.8515625" style="0" hidden="1" customWidth="1"/>
    <col min="27" max="27" width="7.140625" style="0" hidden="1" customWidth="1"/>
  </cols>
  <sheetData>
    <row r="1" spans="1:28" s="2" customFormat="1" ht="15.75">
      <c r="A1" s="59" t="s">
        <v>205</v>
      </c>
      <c r="B1" s="60"/>
      <c r="C1" s="61"/>
      <c r="D1" s="61"/>
      <c r="E1" s="61"/>
      <c r="F1" s="59" t="s">
        <v>206</v>
      </c>
      <c r="G1" s="61"/>
      <c r="H1" s="61"/>
      <c r="I1" s="61"/>
      <c r="J1" s="59"/>
      <c r="K1" s="59"/>
      <c r="L1" s="59"/>
      <c r="M1" s="6"/>
      <c r="N1"/>
      <c r="O1" s="21"/>
      <c r="P1" s="21"/>
      <c r="Q1" s="6"/>
      <c r="R1"/>
      <c r="S1"/>
      <c r="T1"/>
      <c r="U1"/>
      <c r="V1"/>
      <c r="W1"/>
      <c r="X1"/>
      <c r="Y1"/>
      <c r="Z1"/>
      <c r="AA1"/>
      <c r="AB1"/>
    </row>
    <row r="2" spans="1:13" ht="15.75">
      <c r="A2" s="59" t="s">
        <v>207</v>
      </c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"/>
    </row>
    <row r="3" spans="1:28" s="4" customFormat="1" ht="15.75">
      <c r="A3" s="61" t="s">
        <v>208</v>
      </c>
      <c r="B3" s="60"/>
      <c r="C3" s="61"/>
      <c r="D3" s="62"/>
      <c r="E3" s="61" t="s">
        <v>209</v>
      </c>
      <c r="F3" s="61"/>
      <c r="G3" s="61"/>
      <c r="H3" s="61"/>
      <c r="I3" s="61"/>
      <c r="J3" s="61"/>
      <c r="K3" s="61"/>
      <c r="L3" s="61"/>
      <c r="M3" s="6"/>
      <c r="N3"/>
      <c r="O3" s="21"/>
      <c r="P3" s="21"/>
      <c r="Q3" s="6"/>
      <c r="R3"/>
      <c r="S3"/>
      <c r="T3"/>
      <c r="U3"/>
      <c r="V3"/>
      <c r="W3"/>
      <c r="X3"/>
      <c r="Y3"/>
      <c r="Z3"/>
      <c r="AA3"/>
      <c r="AB3"/>
    </row>
    <row r="4" spans="1:13" ht="15.75">
      <c r="A4" s="61" t="s">
        <v>210</v>
      </c>
      <c r="B4" s="60"/>
      <c r="C4" s="61"/>
      <c r="D4" s="61"/>
      <c r="E4" s="61"/>
      <c r="F4" s="61"/>
      <c r="G4" s="61"/>
      <c r="H4" s="61"/>
      <c r="I4" s="61"/>
      <c r="J4" s="61"/>
      <c r="K4" s="61"/>
      <c r="L4" s="61"/>
      <c r="M4" s="6"/>
    </row>
    <row r="5" spans="1:13" ht="15.75">
      <c r="A5" s="61" t="s">
        <v>211</v>
      </c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"/>
    </row>
    <row r="6" spans="1:13" ht="15.75">
      <c r="A6" s="61" t="s">
        <v>212</v>
      </c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  <c r="M6" s="6"/>
    </row>
    <row r="7" spans="1:28" s="35" customFormat="1" ht="12.75">
      <c r="A7" s="2"/>
      <c r="B7" s="2"/>
      <c r="C7" s="2"/>
      <c r="D7" s="2"/>
      <c r="E7" s="2"/>
      <c r="F7" s="2" t="s">
        <v>96</v>
      </c>
      <c r="G7" s="2"/>
      <c r="H7" s="2"/>
      <c r="I7" s="2"/>
      <c r="J7" s="2"/>
      <c r="K7" s="2"/>
      <c r="L7" s="2"/>
      <c r="M7" s="2"/>
      <c r="N7" s="2"/>
      <c r="O7" s="18"/>
      <c r="P7" s="18"/>
      <c r="Q7" s="4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ht="12.75">
      <c r="C8" s="35"/>
    </row>
    <row r="9" spans="1:28" ht="12.75">
      <c r="A9" s="4" t="s">
        <v>0</v>
      </c>
      <c r="B9" s="4" t="s">
        <v>112</v>
      </c>
      <c r="C9" s="52" t="s">
        <v>1</v>
      </c>
      <c r="D9" s="4" t="s">
        <v>2</v>
      </c>
      <c r="E9" s="4" t="s">
        <v>3</v>
      </c>
      <c r="F9" s="4" t="s">
        <v>4</v>
      </c>
      <c r="G9" s="4" t="s">
        <v>5</v>
      </c>
      <c r="H9" s="4" t="s">
        <v>6</v>
      </c>
      <c r="I9" s="4" t="s">
        <v>7</v>
      </c>
      <c r="J9" s="4" t="s">
        <v>8</v>
      </c>
      <c r="K9" s="4" t="s">
        <v>9</v>
      </c>
      <c r="L9" s="4" t="s">
        <v>10</v>
      </c>
      <c r="M9" s="4" t="s">
        <v>11</v>
      </c>
      <c r="N9" s="4" t="s">
        <v>12</v>
      </c>
      <c r="O9" s="19"/>
      <c r="P9" s="114" t="s">
        <v>218</v>
      </c>
      <c r="Q9" s="4" t="s">
        <v>25</v>
      </c>
      <c r="R9" s="9" t="s">
        <v>28</v>
      </c>
      <c r="S9" s="9" t="s">
        <v>27</v>
      </c>
      <c r="T9" s="9" t="s">
        <v>29</v>
      </c>
      <c r="U9" s="9" t="s">
        <v>30</v>
      </c>
      <c r="V9" s="9" t="s">
        <v>68</v>
      </c>
      <c r="W9" s="9" t="s">
        <v>66</v>
      </c>
      <c r="X9" s="9" t="s">
        <v>70</v>
      </c>
      <c r="Y9" s="17" t="s">
        <v>71</v>
      </c>
      <c r="Z9" s="17" t="s">
        <v>72</v>
      </c>
      <c r="AA9" s="17" t="s">
        <v>73</v>
      </c>
      <c r="AB9" s="4"/>
    </row>
    <row r="10" spans="1:27" ht="25.5">
      <c r="A10" s="57" t="s">
        <v>78</v>
      </c>
      <c r="B10" s="56" t="s">
        <v>115</v>
      </c>
      <c r="C10" s="22">
        <v>1</v>
      </c>
      <c r="D10" s="23">
        <v>2</v>
      </c>
      <c r="E10" s="23">
        <v>2</v>
      </c>
      <c r="F10" s="23"/>
      <c r="G10" s="23"/>
      <c r="H10" s="23">
        <v>5</v>
      </c>
      <c r="I10" s="23"/>
      <c r="J10" s="23"/>
      <c r="K10" s="23"/>
      <c r="L10" s="23"/>
      <c r="M10" s="23"/>
      <c r="N10" s="23" t="s">
        <v>13</v>
      </c>
      <c r="O10" s="11" t="s">
        <v>71</v>
      </c>
      <c r="P10" s="70">
        <v>3</v>
      </c>
      <c r="Q10" s="53" t="s">
        <v>26</v>
      </c>
      <c r="R10" s="7">
        <f>IF($Q10="f",($D10+$E10+$F10+$G10)*14+($I10+$J10+$K10+$L10)*14,0)</f>
        <v>56</v>
      </c>
      <c r="S10" s="7">
        <f>IF($Q10="d",($D10+$E10+$F10+$G10)*14+($I10+$J10+$K10+$L10)*14,0)</f>
        <v>0</v>
      </c>
      <c r="T10" s="7">
        <f>IF($Q10="s",($D10+$E10+$F10+$G10)*14+($I10+$J10+$K10+$L10)*14,0)</f>
        <v>0</v>
      </c>
      <c r="U10" s="7">
        <f>IF($Q10="c",($D10+$E10+$F10+$G10)*14+($I10+$J10+$K10+$L10)*14,0)</f>
        <v>0</v>
      </c>
      <c r="V10" s="6" t="s">
        <v>69</v>
      </c>
      <c r="W10" s="7">
        <f>IF(V10="o",SUM(R10,S10,T10,U10,),0)</f>
        <v>0</v>
      </c>
      <c r="X10" s="7">
        <f>IF(V10="f",SUM(S10,T10,U10,V10,),0)</f>
        <v>0</v>
      </c>
      <c r="Y10" s="7">
        <f>IF(EXACT($O10,Y$9),($D10+$E10+$F10+$G10)*14+($I10+$J10+$K10+$L10)*14,0)</f>
        <v>56</v>
      </c>
      <c r="Z10" s="7">
        <f>IF(EXACT($O10,Z$9),($D10+$E10+$F10+$G10)*14+($I10+$J10+$K10+$L10)*14,0)</f>
        <v>0</v>
      </c>
      <c r="AA10" s="7">
        <f>IF(EXACT($O10,AA$9),($D10+$E10+$F10+$G10)*14+($I10+$J10+$K10+$L10)*14,0)</f>
        <v>0</v>
      </c>
    </row>
    <row r="11" spans="1:27" ht="12.75">
      <c r="A11" s="57" t="s">
        <v>14</v>
      </c>
      <c r="B11" s="56" t="s">
        <v>116</v>
      </c>
      <c r="C11" s="22">
        <v>1</v>
      </c>
      <c r="D11" s="23">
        <v>3</v>
      </c>
      <c r="E11" s="23">
        <v>2</v>
      </c>
      <c r="F11" s="23"/>
      <c r="G11" s="23"/>
      <c r="H11" s="23">
        <v>5</v>
      </c>
      <c r="I11" s="23"/>
      <c r="J11" s="23"/>
      <c r="K11" s="23"/>
      <c r="L11" s="23"/>
      <c r="M11" s="23"/>
      <c r="N11" s="23" t="s">
        <v>13</v>
      </c>
      <c r="O11" s="11" t="s">
        <v>71</v>
      </c>
      <c r="P11" s="70">
        <v>4</v>
      </c>
      <c r="Q11" s="53" t="s">
        <v>26</v>
      </c>
      <c r="R11" s="7">
        <f aca="true" t="shared" si="0" ref="R11:R27">IF($Q11="f",($D11+$E11+$F11+$G11)*14+($I11+$J11+$K11+$L11)*14,0)</f>
        <v>70</v>
      </c>
      <c r="S11" s="7">
        <f aca="true" t="shared" si="1" ref="S11:S27">IF($Q11="d",($D11+$E11+$F11+$G11)*14+($I11+$J11+$K11+$L11)*14,0)</f>
        <v>0</v>
      </c>
      <c r="T11" s="7">
        <f aca="true" t="shared" si="2" ref="T11:T27">IF($Q11="s",($D11+$E11+$F11+$G11)*14+($I11+$J11+$K11+$L11)*14,0)</f>
        <v>0</v>
      </c>
      <c r="U11" s="7">
        <f aca="true" t="shared" si="3" ref="U11:U27">IF($Q11="c",($D11+$E11+$F11+$G11)*14+($I11+$J11+$K11+$L11)*14,0)</f>
        <v>0</v>
      </c>
      <c r="V11" s="6" t="s">
        <v>69</v>
      </c>
      <c r="W11" s="7">
        <f aca="true" t="shared" si="4" ref="W11:W27">IF(V11="o",SUM(R11,S11,T11,U11,),0)</f>
        <v>0</v>
      </c>
      <c r="X11" s="7">
        <f aca="true" t="shared" si="5" ref="X11:X27">IF(V11="f",SUM(S11,T11,U11,V11,),0)</f>
        <v>0</v>
      </c>
      <c r="Y11" s="7">
        <f aca="true" t="shared" si="6" ref="Y11:AA27">IF(EXACT($O11,Y$9),($D11+$E11+$F11+$G11)*14+($I11+$J11+$K11+$L11)*14,0)</f>
        <v>70</v>
      </c>
      <c r="Z11" s="7">
        <f t="shared" si="6"/>
        <v>0</v>
      </c>
      <c r="AA11" s="7">
        <f t="shared" si="6"/>
        <v>0</v>
      </c>
    </row>
    <row r="12" spans="1:27" ht="12.75">
      <c r="A12" s="57" t="s">
        <v>15</v>
      </c>
      <c r="B12" s="56" t="s">
        <v>117</v>
      </c>
      <c r="C12" s="22">
        <v>1</v>
      </c>
      <c r="D12" s="23">
        <v>2</v>
      </c>
      <c r="E12" s="23"/>
      <c r="F12" s="23">
        <v>1</v>
      </c>
      <c r="G12" s="23"/>
      <c r="H12" s="23">
        <v>4</v>
      </c>
      <c r="I12" s="23"/>
      <c r="J12" s="23"/>
      <c r="K12" s="23"/>
      <c r="L12" s="23"/>
      <c r="M12" s="23"/>
      <c r="N12" s="23" t="s">
        <v>16</v>
      </c>
      <c r="O12" s="11" t="s">
        <v>71</v>
      </c>
      <c r="P12" s="70">
        <v>2</v>
      </c>
      <c r="Q12" s="53" t="s">
        <v>26</v>
      </c>
      <c r="R12" s="7">
        <f t="shared" si="0"/>
        <v>42</v>
      </c>
      <c r="S12" s="7">
        <f t="shared" si="1"/>
        <v>0</v>
      </c>
      <c r="T12" s="7">
        <f t="shared" si="2"/>
        <v>0</v>
      </c>
      <c r="U12" s="7">
        <f t="shared" si="3"/>
        <v>0</v>
      </c>
      <c r="V12" s="6" t="s">
        <v>69</v>
      </c>
      <c r="W12" s="7">
        <f t="shared" si="4"/>
        <v>0</v>
      </c>
      <c r="X12" s="7">
        <f t="shared" si="5"/>
        <v>0</v>
      </c>
      <c r="Y12" s="7">
        <f t="shared" si="6"/>
        <v>42</v>
      </c>
      <c r="Z12" s="7">
        <f t="shared" si="6"/>
        <v>0</v>
      </c>
      <c r="AA12" s="7">
        <f t="shared" si="6"/>
        <v>0</v>
      </c>
    </row>
    <row r="13" spans="1:28" ht="12.75">
      <c r="A13" s="57" t="s">
        <v>79</v>
      </c>
      <c r="B13" s="56" t="s">
        <v>118</v>
      </c>
      <c r="C13" s="32">
        <v>1</v>
      </c>
      <c r="D13" s="26">
        <v>1</v>
      </c>
      <c r="E13" s="26">
        <v>1</v>
      </c>
      <c r="F13" s="26"/>
      <c r="G13" s="26"/>
      <c r="H13" s="26">
        <v>2</v>
      </c>
      <c r="I13" s="26"/>
      <c r="J13" s="26"/>
      <c r="K13" s="26"/>
      <c r="L13" s="26"/>
      <c r="M13" s="26"/>
      <c r="N13" s="26" t="s">
        <v>16</v>
      </c>
      <c r="O13" s="11" t="s">
        <v>71</v>
      </c>
      <c r="P13" s="70">
        <v>3</v>
      </c>
      <c r="Q13" s="54" t="s">
        <v>32</v>
      </c>
      <c r="R13" s="34">
        <f t="shared" si="0"/>
        <v>0</v>
      </c>
      <c r="S13" s="34">
        <f t="shared" si="1"/>
        <v>0</v>
      </c>
      <c r="T13" s="34">
        <f t="shared" si="2"/>
        <v>0</v>
      </c>
      <c r="U13" s="34">
        <f t="shared" si="3"/>
        <v>28</v>
      </c>
      <c r="V13" s="33" t="s">
        <v>69</v>
      </c>
      <c r="W13" s="34">
        <f t="shared" si="4"/>
        <v>0</v>
      </c>
      <c r="X13" s="34">
        <f t="shared" si="5"/>
        <v>0</v>
      </c>
      <c r="Y13" s="34">
        <f t="shared" si="6"/>
        <v>28</v>
      </c>
      <c r="Z13" s="34">
        <f t="shared" si="6"/>
        <v>0</v>
      </c>
      <c r="AA13" s="34">
        <f t="shared" si="6"/>
        <v>0</v>
      </c>
      <c r="AB13" s="35"/>
    </row>
    <row r="14" spans="1:27" ht="25.5">
      <c r="A14" s="57" t="s">
        <v>102</v>
      </c>
      <c r="B14" s="56" t="s">
        <v>119</v>
      </c>
      <c r="C14" s="22">
        <v>1</v>
      </c>
      <c r="D14" s="23">
        <v>1</v>
      </c>
      <c r="E14" s="23">
        <v>2</v>
      </c>
      <c r="F14" s="23"/>
      <c r="G14" s="23"/>
      <c r="H14" s="23">
        <v>4</v>
      </c>
      <c r="I14" s="23"/>
      <c r="J14" s="23"/>
      <c r="K14" s="23"/>
      <c r="L14" s="23"/>
      <c r="M14" s="23"/>
      <c r="N14" s="23" t="s">
        <v>16</v>
      </c>
      <c r="O14" s="11" t="s">
        <v>71</v>
      </c>
      <c r="P14" s="70">
        <v>2</v>
      </c>
      <c r="Q14" s="53" t="s">
        <v>26</v>
      </c>
      <c r="R14" s="7">
        <f t="shared" si="0"/>
        <v>42</v>
      </c>
      <c r="S14" s="7">
        <f t="shared" si="1"/>
        <v>0</v>
      </c>
      <c r="T14" s="7">
        <f t="shared" si="2"/>
        <v>0</v>
      </c>
      <c r="U14" s="7">
        <f t="shared" si="3"/>
        <v>0</v>
      </c>
      <c r="V14" s="6" t="s">
        <v>69</v>
      </c>
      <c r="W14" s="7">
        <f t="shared" si="4"/>
        <v>0</v>
      </c>
      <c r="X14" s="7">
        <f t="shared" si="5"/>
        <v>0</v>
      </c>
      <c r="Y14" s="7">
        <f t="shared" si="6"/>
        <v>42</v>
      </c>
      <c r="Z14" s="7">
        <f t="shared" si="6"/>
        <v>0</v>
      </c>
      <c r="AA14" s="7">
        <f t="shared" si="6"/>
        <v>0</v>
      </c>
    </row>
    <row r="15" spans="1:27" ht="12.75">
      <c r="A15" s="57" t="s">
        <v>111</v>
      </c>
      <c r="B15" s="56" t="s">
        <v>120</v>
      </c>
      <c r="C15" s="22">
        <v>1</v>
      </c>
      <c r="D15" s="23">
        <v>1</v>
      </c>
      <c r="E15" s="23">
        <v>1</v>
      </c>
      <c r="F15" s="23">
        <v>1</v>
      </c>
      <c r="G15" s="23"/>
      <c r="H15" s="23">
        <v>4</v>
      </c>
      <c r="I15" s="23"/>
      <c r="J15" s="23"/>
      <c r="K15" s="23"/>
      <c r="L15" s="23"/>
      <c r="M15" s="23"/>
      <c r="N15" s="23" t="s">
        <v>13</v>
      </c>
      <c r="O15" s="11" t="s">
        <v>71</v>
      </c>
      <c r="P15" s="70">
        <v>3</v>
      </c>
      <c r="Q15" s="53" t="s">
        <v>26</v>
      </c>
      <c r="R15" s="7">
        <f t="shared" si="0"/>
        <v>42</v>
      </c>
      <c r="S15" s="7">
        <f t="shared" si="1"/>
        <v>0</v>
      </c>
      <c r="T15" s="7">
        <f t="shared" si="2"/>
        <v>0</v>
      </c>
      <c r="U15" s="7">
        <f t="shared" si="3"/>
        <v>0</v>
      </c>
      <c r="V15" s="6" t="s">
        <v>69</v>
      </c>
      <c r="W15" s="7">
        <f t="shared" si="4"/>
        <v>0</v>
      </c>
      <c r="X15" s="7">
        <f t="shared" si="5"/>
        <v>0</v>
      </c>
      <c r="Y15" s="7">
        <f t="shared" si="6"/>
        <v>42</v>
      </c>
      <c r="Z15" s="7">
        <f t="shared" si="6"/>
        <v>0</v>
      </c>
      <c r="AA15" s="7">
        <f t="shared" si="6"/>
        <v>0</v>
      </c>
    </row>
    <row r="16" spans="1:27" ht="12.75">
      <c r="A16" s="57" t="s">
        <v>113</v>
      </c>
      <c r="B16" s="56" t="s">
        <v>121</v>
      </c>
      <c r="C16" s="22">
        <v>1</v>
      </c>
      <c r="D16" s="23">
        <v>2</v>
      </c>
      <c r="E16" s="23"/>
      <c r="F16" s="23"/>
      <c r="G16" s="23"/>
      <c r="H16" s="23">
        <v>2</v>
      </c>
      <c r="I16" s="23"/>
      <c r="J16" s="23"/>
      <c r="K16" s="23"/>
      <c r="L16" s="23"/>
      <c r="M16" s="23"/>
      <c r="N16" s="23" t="s">
        <v>16</v>
      </c>
      <c r="O16" s="11" t="s">
        <v>71</v>
      </c>
      <c r="P16" s="70">
        <v>1</v>
      </c>
      <c r="Q16" s="53" t="s">
        <v>32</v>
      </c>
      <c r="R16" s="7">
        <f t="shared" si="0"/>
        <v>0</v>
      </c>
      <c r="S16" s="7">
        <f t="shared" si="1"/>
        <v>0</v>
      </c>
      <c r="T16" s="7">
        <f t="shared" si="2"/>
        <v>0</v>
      </c>
      <c r="U16" s="7">
        <f t="shared" si="3"/>
        <v>28</v>
      </c>
      <c r="V16" s="6" t="s">
        <v>67</v>
      </c>
      <c r="W16" s="7">
        <f t="shared" si="4"/>
        <v>28</v>
      </c>
      <c r="X16" s="7">
        <f t="shared" si="5"/>
        <v>0</v>
      </c>
      <c r="Y16" s="7">
        <f t="shared" si="6"/>
        <v>28</v>
      </c>
      <c r="Z16" s="7">
        <f t="shared" si="6"/>
        <v>0</v>
      </c>
      <c r="AA16" s="7">
        <f t="shared" si="6"/>
        <v>0</v>
      </c>
    </row>
    <row r="17" spans="1:27" ht="12.75">
      <c r="A17" s="57" t="s">
        <v>217</v>
      </c>
      <c r="B17" s="56" t="s">
        <v>122</v>
      </c>
      <c r="C17" s="22">
        <v>1</v>
      </c>
      <c r="D17" s="23">
        <v>2</v>
      </c>
      <c r="E17" s="23"/>
      <c r="F17" s="23"/>
      <c r="G17" s="23"/>
      <c r="H17" s="23">
        <v>2</v>
      </c>
      <c r="I17" s="23"/>
      <c r="J17" s="23"/>
      <c r="K17" s="23"/>
      <c r="L17" s="23"/>
      <c r="M17" s="23"/>
      <c r="N17" s="23" t="s">
        <v>16</v>
      </c>
      <c r="O17" s="11" t="s">
        <v>71</v>
      </c>
      <c r="P17" s="70">
        <v>1</v>
      </c>
      <c r="Q17" s="53" t="s">
        <v>32</v>
      </c>
      <c r="R17" s="7">
        <f t="shared" si="0"/>
        <v>0</v>
      </c>
      <c r="S17" s="7">
        <f t="shared" si="1"/>
        <v>0</v>
      </c>
      <c r="T17" s="7">
        <f t="shared" si="2"/>
        <v>0</v>
      </c>
      <c r="U17" s="7">
        <f t="shared" si="3"/>
        <v>28</v>
      </c>
      <c r="V17" s="51" t="s">
        <v>114</v>
      </c>
      <c r="W17" s="7">
        <f t="shared" si="4"/>
        <v>0</v>
      </c>
      <c r="X17" s="7">
        <f t="shared" si="5"/>
        <v>0</v>
      </c>
      <c r="Y17" s="7">
        <f t="shared" si="6"/>
        <v>28</v>
      </c>
      <c r="Z17" s="7">
        <f t="shared" si="6"/>
        <v>0</v>
      </c>
      <c r="AA17" s="7">
        <f t="shared" si="6"/>
        <v>0</v>
      </c>
    </row>
    <row r="18" spans="1:27" ht="12.75">
      <c r="A18" s="57" t="s">
        <v>17</v>
      </c>
      <c r="B18" s="56" t="s">
        <v>123</v>
      </c>
      <c r="C18" s="22">
        <v>1</v>
      </c>
      <c r="D18" s="23"/>
      <c r="E18" s="23">
        <v>2</v>
      </c>
      <c r="F18" s="23"/>
      <c r="G18" s="23"/>
      <c r="H18" s="23"/>
      <c r="I18" s="23"/>
      <c r="J18" s="23"/>
      <c r="K18" s="23"/>
      <c r="L18" s="23"/>
      <c r="M18" s="23"/>
      <c r="N18" s="23"/>
      <c r="O18" s="11" t="s">
        <v>71</v>
      </c>
      <c r="P18" s="70">
        <v>2</v>
      </c>
      <c r="Q18" s="53" t="s">
        <v>32</v>
      </c>
      <c r="R18" s="7">
        <f t="shared" si="0"/>
        <v>0</v>
      </c>
      <c r="S18" s="7">
        <f t="shared" si="1"/>
        <v>0</v>
      </c>
      <c r="T18" s="7">
        <f t="shared" si="2"/>
        <v>0</v>
      </c>
      <c r="U18" s="7">
        <f t="shared" si="3"/>
        <v>28</v>
      </c>
      <c r="V18" s="6" t="s">
        <v>69</v>
      </c>
      <c r="W18" s="7">
        <f t="shared" si="4"/>
        <v>0</v>
      </c>
      <c r="X18" s="7">
        <f t="shared" si="5"/>
        <v>0</v>
      </c>
      <c r="Y18" s="7">
        <f t="shared" si="6"/>
        <v>28</v>
      </c>
      <c r="Z18" s="7">
        <f t="shared" si="6"/>
        <v>0</v>
      </c>
      <c r="AA18" s="7">
        <f t="shared" si="6"/>
        <v>0</v>
      </c>
    </row>
    <row r="19" spans="1:27" ht="12.75">
      <c r="A19" s="57" t="s">
        <v>80</v>
      </c>
      <c r="B19" s="56" t="s">
        <v>124</v>
      </c>
      <c r="C19" s="22">
        <v>1</v>
      </c>
      <c r="D19" s="23">
        <v>2</v>
      </c>
      <c r="E19" s="23"/>
      <c r="F19" s="23">
        <v>1</v>
      </c>
      <c r="G19" s="23"/>
      <c r="H19" s="23">
        <v>4</v>
      </c>
      <c r="I19" s="23"/>
      <c r="J19" s="23"/>
      <c r="K19" s="23"/>
      <c r="L19" s="23"/>
      <c r="M19" s="23"/>
      <c r="N19" s="23" t="s">
        <v>13</v>
      </c>
      <c r="O19" s="11" t="s">
        <v>71</v>
      </c>
      <c r="P19" s="70">
        <v>2</v>
      </c>
      <c r="Q19" s="53" t="s">
        <v>31</v>
      </c>
      <c r="R19" s="7">
        <f t="shared" si="0"/>
        <v>0</v>
      </c>
      <c r="S19" s="7">
        <f t="shared" si="1"/>
        <v>42</v>
      </c>
      <c r="T19" s="7">
        <f t="shared" si="2"/>
        <v>0</v>
      </c>
      <c r="U19" s="7">
        <f t="shared" si="3"/>
        <v>0</v>
      </c>
      <c r="V19" s="6" t="s">
        <v>69</v>
      </c>
      <c r="W19" s="7">
        <f t="shared" si="4"/>
        <v>0</v>
      </c>
      <c r="X19" s="7">
        <f t="shared" si="5"/>
        <v>0</v>
      </c>
      <c r="Y19" s="7">
        <f t="shared" si="6"/>
        <v>42</v>
      </c>
      <c r="Z19" s="7">
        <f t="shared" si="6"/>
        <v>0</v>
      </c>
      <c r="AA19" s="7">
        <f t="shared" si="6"/>
        <v>0</v>
      </c>
    </row>
    <row r="20" spans="1:27" ht="12.75">
      <c r="A20" s="57" t="s">
        <v>18</v>
      </c>
      <c r="B20" s="56" t="s">
        <v>125</v>
      </c>
      <c r="C20" s="22">
        <v>2</v>
      </c>
      <c r="D20" s="23"/>
      <c r="E20" s="23"/>
      <c r="F20" s="23"/>
      <c r="G20" s="23"/>
      <c r="H20" s="23"/>
      <c r="I20" s="23">
        <v>2</v>
      </c>
      <c r="J20" s="23">
        <v>1</v>
      </c>
      <c r="K20" s="23"/>
      <c r="L20" s="23"/>
      <c r="M20" s="23">
        <v>4</v>
      </c>
      <c r="N20" s="23" t="s">
        <v>19</v>
      </c>
      <c r="O20" s="11" t="s">
        <v>71</v>
      </c>
      <c r="P20" s="70">
        <v>3</v>
      </c>
      <c r="Q20" s="53" t="s">
        <v>26</v>
      </c>
      <c r="R20" s="7">
        <f t="shared" si="0"/>
        <v>42</v>
      </c>
      <c r="S20" s="7">
        <f t="shared" si="1"/>
        <v>0</v>
      </c>
      <c r="T20" s="7">
        <f t="shared" si="2"/>
        <v>0</v>
      </c>
      <c r="U20" s="7">
        <f t="shared" si="3"/>
        <v>0</v>
      </c>
      <c r="V20" s="6" t="s">
        <v>69</v>
      </c>
      <c r="W20" s="7">
        <f t="shared" si="4"/>
        <v>0</v>
      </c>
      <c r="X20" s="7">
        <f t="shared" si="5"/>
        <v>0</v>
      </c>
      <c r="Y20" s="7">
        <f t="shared" si="6"/>
        <v>42</v>
      </c>
      <c r="Z20" s="7">
        <f t="shared" si="6"/>
        <v>0</v>
      </c>
      <c r="AA20" s="7">
        <f t="shared" si="6"/>
        <v>0</v>
      </c>
    </row>
    <row r="21" spans="1:28" s="31" customFormat="1" ht="25.5">
      <c r="A21" s="57" t="s">
        <v>20</v>
      </c>
      <c r="B21" s="56" t="s">
        <v>126</v>
      </c>
      <c r="C21" s="22">
        <v>2</v>
      </c>
      <c r="D21" s="23"/>
      <c r="E21" s="23"/>
      <c r="F21" s="23"/>
      <c r="G21" s="23"/>
      <c r="H21" s="23"/>
      <c r="I21" s="23">
        <v>2</v>
      </c>
      <c r="J21" s="23">
        <v>1</v>
      </c>
      <c r="K21" s="23"/>
      <c r="L21" s="23"/>
      <c r="M21" s="23">
        <v>4</v>
      </c>
      <c r="N21" s="23" t="s">
        <v>19</v>
      </c>
      <c r="O21" s="11" t="s">
        <v>71</v>
      </c>
      <c r="P21" s="70">
        <v>3</v>
      </c>
      <c r="Q21" s="53" t="s">
        <v>26</v>
      </c>
      <c r="R21" s="7">
        <f t="shared" si="0"/>
        <v>42</v>
      </c>
      <c r="S21" s="7">
        <f t="shared" si="1"/>
        <v>0</v>
      </c>
      <c r="T21" s="7">
        <f t="shared" si="2"/>
        <v>0</v>
      </c>
      <c r="U21" s="7">
        <f t="shared" si="3"/>
        <v>0</v>
      </c>
      <c r="V21" s="6" t="s">
        <v>69</v>
      </c>
      <c r="W21" s="7">
        <f t="shared" si="4"/>
        <v>0</v>
      </c>
      <c r="X21" s="7">
        <f t="shared" si="5"/>
        <v>0</v>
      </c>
      <c r="Y21" s="7">
        <f t="shared" si="6"/>
        <v>42</v>
      </c>
      <c r="Z21" s="7">
        <f t="shared" si="6"/>
        <v>0</v>
      </c>
      <c r="AA21" s="7">
        <f t="shared" si="6"/>
        <v>0</v>
      </c>
      <c r="AB21"/>
    </row>
    <row r="22" spans="1:27" ht="12.75">
      <c r="A22" s="57" t="s">
        <v>21</v>
      </c>
      <c r="B22" s="56" t="s">
        <v>127</v>
      </c>
      <c r="C22" s="22">
        <v>2</v>
      </c>
      <c r="D22" s="23"/>
      <c r="E22" s="23"/>
      <c r="F22" s="23"/>
      <c r="G22" s="23"/>
      <c r="H22" s="23"/>
      <c r="I22" s="23">
        <v>2</v>
      </c>
      <c r="J22" s="26"/>
      <c r="K22" s="26">
        <v>1</v>
      </c>
      <c r="L22" s="23"/>
      <c r="M22" s="23">
        <v>3</v>
      </c>
      <c r="N22" s="23" t="s">
        <v>22</v>
      </c>
      <c r="O22" s="11" t="s">
        <v>71</v>
      </c>
      <c r="P22" s="70">
        <v>3</v>
      </c>
      <c r="Q22" s="53" t="s">
        <v>26</v>
      </c>
      <c r="R22" s="7">
        <f t="shared" si="0"/>
        <v>42</v>
      </c>
      <c r="S22" s="7">
        <f t="shared" si="1"/>
        <v>0</v>
      </c>
      <c r="T22" s="7">
        <f t="shared" si="2"/>
        <v>0</v>
      </c>
      <c r="U22" s="7">
        <f t="shared" si="3"/>
        <v>0</v>
      </c>
      <c r="V22" s="6" t="s">
        <v>69</v>
      </c>
      <c r="W22" s="7">
        <f t="shared" si="4"/>
        <v>0</v>
      </c>
      <c r="X22" s="7">
        <f t="shared" si="5"/>
        <v>0</v>
      </c>
      <c r="Y22" s="7">
        <f t="shared" si="6"/>
        <v>42</v>
      </c>
      <c r="Z22" s="7">
        <f t="shared" si="6"/>
        <v>0</v>
      </c>
      <c r="AA22" s="7">
        <f t="shared" si="6"/>
        <v>0</v>
      </c>
    </row>
    <row r="23" spans="1:27" ht="12.75">
      <c r="A23" s="57" t="s">
        <v>23</v>
      </c>
      <c r="B23" s="56" t="s">
        <v>128</v>
      </c>
      <c r="C23" s="22">
        <v>2</v>
      </c>
      <c r="D23" s="23"/>
      <c r="E23" s="23"/>
      <c r="F23" s="23"/>
      <c r="G23" s="23"/>
      <c r="H23" s="23"/>
      <c r="I23" s="23">
        <v>3</v>
      </c>
      <c r="J23" s="23">
        <v>2</v>
      </c>
      <c r="K23" s="23"/>
      <c r="L23" s="23"/>
      <c r="M23" s="23">
        <v>5</v>
      </c>
      <c r="N23" s="23" t="s">
        <v>19</v>
      </c>
      <c r="O23" s="11" t="s">
        <v>71</v>
      </c>
      <c r="P23" s="70">
        <v>3</v>
      </c>
      <c r="Q23" s="53" t="s">
        <v>26</v>
      </c>
      <c r="R23" s="7">
        <f t="shared" si="0"/>
        <v>70</v>
      </c>
      <c r="S23" s="7">
        <f t="shared" si="1"/>
        <v>0</v>
      </c>
      <c r="T23" s="7">
        <f t="shared" si="2"/>
        <v>0</v>
      </c>
      <c r="U23" s="7">
        <f t="shared" si="3"/>
        <v>0</v>
      </c>
      <c r="V23" s="6" t="s">
        <v>69</v>
      </c>
      <c r="W23" s="7">
        <f t="shared" si="4"/>
        <v>0</v>
      </c>
      <c r="X23" s="7">
        <f t="shared" si="5"/>
        <v>0</v>
      </c>
      <c r="Y23" s="7">
        <f t="shared" si="6"/>
        <v>70</v>
      </c>
      <c r="Z23" s="7">
        <f t="shared" si="6"/>
        <v>0</v>
      </c>
      <c r="AA23" s="7">
        <f t="shared" si="6"/>
        <v>0</v>
      </c>
    </row>
    <row r="24" spans="1:27" ht="12.75">
      <c r="A24" s="57" t="s">
        <v>81</v>
      </c>
      <c r="B24" s="56" t="s">
        <v>129</v>
      </c>
      <c r="C24" s="22">
        <v>2</v>
      </c>
      <c r="D24" s="23"/>
      <c r="E24" s="23"/>
      <c r="F24" s="23"/>
      <c r="G24" s="23"/>
      <c r="H24" s="23"/>
      <c r="I24" s="23">
        <v>1</v>
      </c>
      <c r="J24" s="23"/>
      <c r="K24" s="23">
        <v>2</v>
      </c>
      <c r="L24" s="23"/>
      <c r="M24" s="23">
        <v>3</v>
      </c>
      <c r="N24" s="23" t="s">
        <v>22</v>
      </c>
      <c r="O24" s="11" t="s">
        <v>71</v>
      </c>
      <c r="P24" s="70">
        <v>3</v>
      </c>
      <c r="Q24" s="53" t="s">
        <v>26</v>
      </c>
      <c r="R24" s="7">
        <f t="shared" si="0"/>
        <v>42</v>
      </c>
      <c r="S24" s="7">
        <f t="shared" si="1"/>
        <v>0</v>
      </c>
      <c r="T24" s="7">
        <f t="shared" si="2"/>
        <v>0</v>
      </c>
      <c r="U24" s="7">
        <f t="shared" si="3"/>
        <v>0</v>
      </c>
      <c r="V24" s="6" t="s">
        <v>69</v>
      </c>
      <c r="W24" s="7">
        <f t="shared" si="4"/>
        <v>0</v>
      </c>
      <c r="X24" s="7">
        <f t="shared" si="5"/>
        <v>0</v>
      </c>
      <c r="Y24" s="7">
        <f t="shared" si="6"/>
        <v>42</v>
      </c>
      <c r="Z24" s="7">
        <f t="shared" si="6"/>
        <v>0</v>
      </c>
      <c r="AA24" s="7">
        <f t="shared" si="6"/>
        <v>0</v>
      </c>
    </row>
    <row r="25" spans="1:27" ht="12.75">
      <c r="A25" s="57" t="s">
        <v>24</v>
      </c>
      <c r="B25" s="56" t="s">
        <v>130</v>
      </c>
      <c r="C25" s="22">
        <v>2</v>
      </c>
      <c r="D25" s="23"/>
      <c r="E25" s="23"/>
      <c r="F25" s="23"/>
      <c r="G25" s="23"/>
      <c r="H25" s="23"/>
      <c r="I25" s="23"/>
      <c r="J25" s="23">
        <v>2</v>
      </c>
      <c r="K25" s="23"/>
      <c r="L25" s="23"/>
      <c r="M25" s="23">
        <v>2</v>
      </c>
      <c r="N25" s="23" t="s">
        <v>22</v>
      </c>
      <c r="O25" s="11" t="s">
        <v>71</v>
      </c>
      <c r="P25" s="70">
        <v>2</v>
      </c>
      <c r="Q25" s="53" t="s">
        <v>32</v>
      </c>
      <c r="R25" s="7">
        <f t="shared" si="0"/>
        <v>0</v>
      </c>
      <c r="S25" s="7">
        <f t="shared" si="1"/>
        <v>0</v>
      </c>
      <c r="T25" s="7">
        <f t="shared" si="2"/>
        <v>0</v>
      </c>
      <c r="U25" s="7">
        <f t="shared" si="3"/>
        <v>28</v>
      </c>
      <c r="V25" s="6" t="s">
        <v>69</v>
      </c>
      <c r="W25" s="7">
        <f t="shared" si="4"/>
        <v>0</v>
      </c>
      <c r="X25" s="7">
        <f t="shared" si="5"/>
        <v>0</v>
      </c>
      <c r="Y25" s="7">
        <f t="shared" si="6"/>
        <v>28</v>
      </c>
      <c r="Z25" s="7">
        <f t="shared" si="6"/>
        <v>0</v>
      </c>
      <c r="AA25" s="7">
        <f t="shared" si="6"/>
        <v>0</v>
      </c>
    </row>
    <row r="26" spans="1:27" ht="25.5">
      <c r="A26" s="57" t="s">
        <v>82</v>
      </c>
      <c r="B26" s="56" t="s">
        <v>131</v>
      </c>
      <c r="C26" s="22">
        <v>2</v>
      </c>
      <c r="D26" s="23"/>
      <c r="E26" s="23"/>
      <c r="F26" s="23"/>
      <c r="G26" s="23"/>
      <c r="H26" s="23"/>
      <c r="I26" s="23">
        <v>2</v>
      </c>
      <c r="J26" s="23">
        <v>1</v>
      </c>
      <c r="K26" s="23"/>
      <c r="L26" s="23"/>
      <c r="M26" s="23">
        <v>3</v>
      </c>
      <c r="N26" s="23" t="s">
        <v>22</v>
      </c>
      <c r="O26" s="11" t="s">
        <v>71</v>
      </c>
      <c r="P26" s="70">
        <v>2</v>
      </c>
      <c r="Q26" s="53" t="s">
        <v>31</v>
      </c>
      <c r="R26" s="7">
        <f t="shared" si="0"/>
        <v>0</v>
      </c>
      <c r="S26" s="7">
        <f t="shared" si="1"/>
        <v>42</v>
      </c>
      <c r="T26" s="7">
        <f t="shared" si="2"/>
        <v>0</v>
      </c>
      <c r="U26" s="7">
        <f t="shared" si="3"/>
        <v>0</v>
      </c>
      <c r="V26" s="6" t="s">
        <v>69</v>
      </c>
      <c r="W26" s="7">
        <f t="shared" si="4"/>
        <v>0</v>
      </c>
      <c r="X26" s="7">
        <f t="shared" si="5"/>
        <v>0</v>
      </c>
      <c r="Y26" s="7">
        <f t="shared" si="6"/>
        <v>42</v>
      </c>
      <c r="Z26" s="7">
        <f t="shared" si="6"/>
        <v>0</v>
      </c>
      <c r="AA26" s="7">
        <f t="shared" si="6"/>
        <v>0</v>
      </c>
    </row>
    <row r="27" spans="1:28" ht="25.5">
      <c r="A27" s="58" t="s">
        <v>75</v>
      </c>
      <c r="B27" s="56" t="s">
        <v>132</v>
      </c>
      <c r="C27" s="27">
        <v>2</v>
      </c>
      <c r="D27" s="28"/>
      <c r="E27" s="28"/>
      <c r="F27" s="28"/>
      <c r="G27" s="28"/>
      <c r="H27" s="28"/>
      <c r="I27" s="28">
        <v>3</v>
      </c>
      <c r="J27" s="28"/>
      <c r="K27" s="28">
        <v>2</v>
      </c>
      <c r="L27" s="28"/>
      <c r="M27" s="28">
        <v>5</v>
      </c>
      <c r="N27" s="28" t="s">
        <v>19</v>
      </c>
      <c r="O27" s="11" t="s">
        <v>71</v>
      </c>
      <c r="P27" s="71">
        <v>3</v>
      </c>
      <c r="Q27" s="55" t="s">
        <v>26</v>
      </c>
      <c r="R27" s="30">
        <f t="shared" si="0"/>
        <v>70</v>
      </c>
      <c r="S27" s="30">
        <f t="shared" si="1"/>
        <v>0</v>
      </c>
      <c r="T27" s="30">
        <f t="shared" si="2"/>
        <v>0</v>
      </c>
      <c r="U27" s="30">
        <f t="shared" si="3"/>
        <v>0</v>
      </c>
      <c r="V27" s="29" t="s">
        <v>69</v>
      </c>
      <c r="W27" s="30">
        <f t="shared" si="4"/>
        <v>0</v>
      </c>
      <c r="X27" s="30">
        <f t="shared" si="5"/>
        <v>0</v>
      </c>
      <c r="Y27" s="30">
        <f t="shared" si="6"/>
        <v>70</v>
      </c>
      <c r="Z27" s="30">
        <f t="shared" si="6"/>
        <v>0</v>
      </c>
      <c r="AA27" s="30">
        <f t="shared" si="6"/>
        <v>0</v>
      </c>
      <c r="AB27" s="31"/>
    </row>
    <row r="28" spans="1:27" ht="12.75">
      <c r="A28" s="11"/>
      <c r="B28" s="53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20"/>
      <c r="P28" s="11"/>
      <c r="Q28" s="53"/>
      <c r="R28" s="7"/>
      <c r="S28" s="14"/>
      <c r="T28" s="7"/>
      <c r="U28" s="7"/>
      <c r="V28" s="6"/>
      <c r="W28" s="7"/>
      <c r="X28" s="7"/>
      <c r="Y28" s="14"/>
      <c r="Z28" s="7"/>
      <c r="AA28" s="7"/>
    </row>
    <row r="29" spans="4:27" ht="12.75">
      <c r="D29" s="7">
        <f>SUM(D10:D16,D18:D27)</f>
        <v>14</v>
      </c>
      <c r="E29" s="7">
        <f aca="true" t="shared" si="7" ref="E29:AA29">SUM(E10:E16,E18:E27)</f>
        <v>10</v>
      </c>
      <c r="F29" s="7">
        <f t="shared" si="7"/>
        <v>3</v>
      </c>
      <c r="G29" s="7">
        <f t="shared" si="7"/>
        <v>0</v>
      </c>
      <c r="H29" s="7">
        <f t="shared" si="7"/>
        <v>30</v>
      </c>
      <c r="I29" s="7">
        <f t="shared" si="7"/>
        <v>15</v>
      </c>
      <c r="J29" s="7">
        <f t="shared" si="7"/>
        <v>7</v>
      </c>
      <c r="K29" s="7">
        <f t="shared" si="7"/>
        <v>5</v>
      </c>
      <c r="L29" s="7">
        <f t="shared" si="7"/>
        <v>0</v>
      </c>
      <c r="M29" s="7">
        <f t="shared" si="7"/>
        <v>29</v>
      </c>
      <c r="N29" s="7"/>
      <c r="O29" s="7"/>
      <c r="P29" s="8">
        <f>SUM(P10:P16,P18:P27)</f>
        <v>44</v>
      </c>
      <c r="Q29" s="7"/>
      <c r="R29" s="8">
        <f t="shared" si="7"/>
        <v>560</v>
      </c>
      <c r="S29" s="8">
        <f t="shared" si="7"/>
        <v>84</v>
      </c>
      <c r="T29" s="8">
        <f t="shared" si="7"/>
        <v>0</v>
      </c>
      <c r="U29" s="8">
        <f t="shared" si="7"/>
        <v>112</v>
      </c>
      <c r="V29" s="8"/>
      <c r="W29" s="8">
        <f t="shared" si="7"/>
        <v>28</v>
      </c>
      <c r="X29" s="8">
        <f t="shared" si="7"/>
        <v>0</v>
      </c>
      <c r="Y29" s="8">
        <f t="shared" si="7"/>
        <v>756</v>
      </c>
      <c r="Z29" s="8">
        <f t="shared" si="7"/>
        <v>0</v>
      </c>
      <c r="AA29" s="8">
        <f t="shared" si="7"/>
        <v>0</v>
      </c>
    </row>
    <row r="30" spans="1:13" ht="12.75">
      <c r="A30" s="7"/>
      <c r="B30" s="7"/>
      <c r="D30" s="7"/>
      <c r="E30" s="8">
        <f>SUM(D29:G29)</f>
        <v>27</v>
      </c>
      <c r="F30" s="7"/>
      <c r="G30" s="7"/>
      <c r="H30" s="7"/>
      <c r="I30" s="7"/>
      <c r="J30" s="8">
        <f>SUM(I29:L29)</f>
        <v>27</v>
      </c>
      <c r="K30" s="7"/>
      <c r="L30" s="7"/>
      <c r="M30" s="7"/>
    </row>
    <row r="31" spans="1:14" ht="12.75">
      <c r="A31" s="7"/>
      <c r="B31" s="7"/>
      <c r="H31" s="8"/>
      <c r="I31" s="7"/>
      <c r="M31" s="8"/>
      <c r="N31" s="7"/>
    </row>
    <row r="34" ht="12.75">
      <c r="A34" t="s">
        <v>204</v>
      </c>
    </row>
    <row r="40" spans="1:12" ht="15.75">
      <c r="A40" s="59" t="s">
        <v>213</v>
      </c>
      <c r="B40" s="60"/>
      <c r="C40" s="61"/>
      <c r="D40" s="63"/>
      <c r="E40" s="63"/>
      <c r="F40" s="63"/>
      <c r="G40" s="64"/>
      <c r="H40" s="65" t="s">
        <v>214</v>
      </c>
      <c r="I40" s="61"/>
      <c r="J40" s="61"/>
      <c r="K40" s="61"/>
      <c r="L40" s="63"/>
    </row>
    <row r="41" spans="1:12" ht="15.75">
      <c r="A41" s="61"/>
      <c r="B41" s="60"/>
      <c r="C41" s="61"/>
      <c r="D41" s="63"/>
      <c r="E41" s="63"/>
      <c r="F41" s="63"/>
      <c r="G41" s="66"/>
      <c r="H41" s="61"/>
      <c r="I41" s="61"/>
      <c r="J41" s="61"/>
      <c r="K41" s="63"/>
      <c r="L41" s="63"/>
    </row>
    <row r="42" spans="1:12" ht="15.75">
      <c r="A42" s="61" t="s">
        <v>215</v>
      </c>
      <c r="B42" s="60"/>
      <c r="C42" s="61"/>
      <c r="D42" s="61"/>
      <c r="E42" s="61" t="s">
        <v>216</v>
      </c>
      <c r="F42" s="61"/>
      <c r="G42" s="61"/>
      <c r="H42" s="61"/>
      <c r="I42" s="61"/>
      <c r="J42" s="61"/>
      <c r="K42" s="61"/>
      <c r="L42" s="61"/>
    </row>
  </sheetData>
  <printOptions horizontalCentered="1" verticalCentered="1"/>
  <pageMargins left="0.7480314960629921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9"/>
  <sheetViews>
    <sheetView workbookViewId="0" topLeftCell="A4">
      <selection activeCell="N26" sqref="N26"/>
    </sheetView>
  </sheetViews>
  <sheetFormatPr defaultColWidth="9.140625" defaultRowHeight="12.75"/>
  <cols>
    <col min="1" max="1" width="35.7109375" style="0" customWidth="1"/>
    <col min="2" max="2" width="7.57421875" style="0" customWidth="1"/>
    <col min="3" max="3" width="5.00390625" style="0" hidden="1" customWidth="1"/>
    <col min="4" max="4" width="3.7109375" style="0" customWidth="1"/>
    <col min="5" max="5" width="3.421875" style="0" customWidth="1"/>
    <col min="6" max="6" width="3.57421875" style="0" customWidth="1"/>
    <col min="7" max="7" width="3.140625" style="0" customWidth="1"/>
    <col min="8" max="8" width="4.00390625" style="0" customWidth="1"/>
    <col min="9" max="9" width="2.8515625" style="0" customWidth="1"/>
    <col min="10" max="10" width="3.140625" style="0" customWidth="1"/>
    <col min="11" max="11" width="2.421875" style="0" customWidth="1"/>
    <col min="12" max="12" width="3.00390625" style="0" customWidth="1"/>
    <col min="13" max="13" width="4.8515625" style="0" customWidth="1"/>
    <col min="14" max="14" width="3.140625" style="0" customWidth="1"/>
    <col min="15" max="15" width="0" style="1" hidden="1" customWidth="1"/>
    <col min="16" max="16" width="4.7109375" style="1" customWidth="1"/>
    <col min="17" max="17" width="3.421875" style="0" customWidth="1"/>
    <col min="18" max="18" width="6.421875" style="0" hidden="1" customWidth="1"/>
    <col min="19" max="19" width="6.00390625" style="0" hidden="1" customWidth="1"/>
    <col min="20" max="20" width="5.57421875" style="0" hidden="1" customWidth="1"/>
    <col min="21" max="21" width="6.140625" style="0" hidden="1" customWidth="1"/>
    <col min="22" max="22" width="4.421875" style="0" hidden="1" customWidth="1"/>
    <col min="23" max="23" width="4.8515625" style="0" hidden="1" customWidth="1"/>
    <col min="24" max="24" width="5.421875" style="0" hidden="1" customWidth="1"/>
    <col min="25" max="25" width="5.7109375" style="0" hidden="1" customWidth="1"/>
    <col min="26" max="27" width="4.8515625" style="0" hidden="1" customWidth="1"/>
  </cols>
  <sheetData>
    <row r="1" spans="1:21" ht="15.75">
      <c r="A1" s="59" t="s">
        <v>205</v>
      </c>
      <c r="B1" s="60"/>
      <c r="C1" s="61"/>
      <c r="D1" s="61"/>
      <c r="E1" s="61"/>
      <c r="F1" s="59" t="s">
        <v>206</v>
      </c>
      <c r="G1" s="61"/>
      <c r="H1" s="61"/>
      <c r="I1" s="61"/>
      <c r="J1" s="59"/>
      <c r="K1" s="59"/>
      <c r="L1" s="59"/>
      <c r="M1" s="6"/>
      <c r="O1" s="21"/>
      <c r="P1" s="21"/>
      <c r="R1" s="2"/>
      <c r="S1" s="2"/>
      <c r="T1" s="2"/>
      <c r="U1" s="2"/>
    </row>
    <row r="2" spans="1:16" ht="15.75">
      <c r="A2" s="59" t="s">
        <v>207</v>
      </c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"/>
      <c r="O2" s="21"/>
      <c r="P2" s="21"/>
    </row>
    <row r="3" spans="1:27" ht="15.75">
      <c r="A3" s="61" t="s">
        <v>208</v>
      </c>
      <c r="B3" s="60"/>
      <c r="C3" s="61"/>
      <c r="D3" s="62"/>
      <c r="E3" s="61" t="s">
        <v>209</v>
      </c>
      <c r="F3" s="61"/>
      <c r="G3" s="61"/>
      <c r="H3" s="61"/>
      <c r="I3" s="61"/>
      <c r="J3" s="61"/>
      <c r="K3" s="61"/>
      <c r="L3" s="61"/>
      <c r="M3" s="6"/>
      <c r="O3" s="21"/>
      <c r="P3" s="21"/>
      <c r="R3" s="9" t="s">
        <v>28</v>
      </c>
      <c r="S3" s="9" t="s">
        <v>27</v>
      </c>
      <c r="T3" s="9" t="s">
        <v>29</v>
      </c>
      <c r="U3" s="9" t="s">
        <v>30</v>
      </c>
      <c r="V3" s="9" t="s">
        <v>68</v>
      </c>
      <c r="W3" s="9" t="s">
        <v>66</v>
      </c>
      <c r="X3" s="9" t="s">
        <v>70</v>
      </c>
      <c r="Y3" s="17" t="s">
        <v>71</v>
      </c>
      <c r="Z3" s="17" t="s">
        <v>72</v>
      </c>
      <c r="AA3" s="17" t="s">
        <v>73</v>
      </c>
    </row>
    <row r="4" spans="1:27" ht="15.75">
      <c r="A4" s="61" t="s">
        <v>210</v>
      </c>
      <c r="B4" s="60"/>
      <c r="C4" s="61"/>
      <c r="D4" s="61"/>
      <c r="E4" s="61"/>
      <c r="F4" s="61"/>
      <c r="G4" s="61"/>
      <c r="H4" s="61"/>
      <c r="I4" s="61"/>
      <c r="J4" s="61"/>
      <c r="K4" s="61"/>
      <c r="L4" s="61"/>
      <c r="M4" s="6"/>
      <c r="O4" s="21"/>
      <c r="P4" s="21"/>
      <c r="R4" s="7">
        <f>IF($Q10="f",($D10+$E10+$F10+$G10)*14+($I10+$J10+$K10+$L10)*14,0)</f>
        <v>0</v>
      </c>
      <c r="S4" s="7">
        <f>IF($Q10="d",($D10+$E10+$F10+$G10)*14+($I10+$J10+$K10+$L10)*14,0)</f>
        <v>84</v>
      </c>
      <c r="T4" s="7">
        <f>IF($Q10="s",($D10+$E10+$F10+$G10)*14+($I10+$J10+$K10+$L10)*14,0)</f>
        <v>0</v>
      </c>
      <c r="U4" s="7">
        <f>IF($Q10="c",($D10+$E10+$F10+$G10)*14+($I10+$J10+$K10+$L10)*14,0)</f>
        <v>0</v>
      </c>
      <c r="V4" s="6" t="s">
        <v>69</v>
      </c>
      <c r="W4" s="7">
        <f>IF(V4="o",SUM(R4,S4,T4,U4,),0)</f>
        <v>0</v>
      </c>
      <c r="X4" s="7">
        <f>IF(V4="f",SUM(S4,T4,U4,V4,),0)</f>
        <v>0</v>
      </c>
      <c r="Y4" s="7">
        <f aca="true" t="shared" si="0" ref="Y4:AA19">IF(EXACT($O10,Y$3),($D10+$E10+$F10+$G10)*14+($I10+$J10+$K10+$L10)*14,0)</f>
        <v>84</v>
      </c>
      <c r="Z4" s="7">
        <f t="shared" si="0"/>
        <v>0</v>
      </c>
      <c r="AA4" s="7">
        <f t="shared" si="0"/>
        <v>0</v>
      </c>
    </row>
    <row r="5" spans="1:27" ht="15.75">
      <c r="A5" s="61" t="s">
        <v>211</v>
      </c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"/>
      <c r="O5" s="21"/>
      <c r="P5" s="21"/>
      <c r="R5" s="7">
        <f aca="true" t="shared" si="1" ref="R5:R22">IF($Q11="f",($D11+$E11+$F11+$G11)*14+($I11+$J11+$K11+$L11)*14,0)</f>
        <v>0</v>
      </c>
      <c r="S5" s="7">
        <f aca="true" t="shared" si="2" ref="S5:S22">IF($Q11="d",($D11+$E11+$F11+$G11)*14+($I11+$J11+$K11+$L11)*14,0)</f>
        <v>0</v>
      </c>
      <c r="T5" s="7">
        <f aca="true" t="shared" si="3" ref="T5:T22">IF($Q11="s",($D11+$E11+$F11+$G11)*14+($I11+$J11+$K11+$L11)*14,0)</f>
        <v>42</v>
      </c>
      <c r="U5" s="7">
        <f aca="true" t="shared" si="4" ref="U5:U22">IF($Q11="c",($D11+$E11+$F11+$G11)*14+($I11+$J11+$K11+$L11)*14,0)</f>
        <v>0</v>
      </c>
      <c r="V5" s="6" t="s">
        <v>69</v>
      </c>
      <c r="W5" s="7">
        <f aca="true" t="shared" si="5" ref="W5:W24">IF(V5="o",SUM(R5,S5,T5,U5,),0)</f>
        <v>0</v>
      </c>
      <c r="X5" s="7">
        <f aca="true" t="shared" si="6" ref="X5:X22">IF(V5="f",SUM(S5,T5,U5,V5,),0)</f>
        <v>0</v>
      </c>
      <c r="Y5" s="7">
        <f t="shared" si="0"/>
        <v>42</v>
      </c>
      <c r="Z5" s="7">
        <f t="shared" si="0"/>
        <v>0</v>
      </c>
      <c r="AA5" s="7">
        <f t="shared" si="0"/>
        <v>0</v>
      </c>
    </row>
    <row r="6" spans="1:27" ht="15.75">
      <c r="A6" s="61" t="s">
        <v>212</v>
      </c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  <c r="M6" s="6"/>
      <c r="O6" s="21"/>
      <c r="P6" s="21"/>
      <c r="R6" s="7">
        <f t="shared" si="1"/>
        <v>0</v>
      </c>
      <c r="S6" s="7">
        <f t="shared" si="2"/>
        <v>0</v>
      </c>
      <c r="T6" s="7">
        <f t="shared" si="3"/>
        <v>0</v>
      </c>
      <c r="U6" s="7">
        <f t="shared" si="4"/>
        <v>14</v>
      </c>
      <c r="V6" s="6" t="s">
        <v>69</v>
      </c>
      <c r="W6" s="7">
        <f t="shared" si="5"/>
        <v>0</v>
      </c>
      <c r="X6" s="7">
        <f t="shared" si="6"/>
        <v>0</v>
      </c>
      <c r="Y6" s="7">
        <f t="shared" si="0"/>
        <v>14</v>
      </c>
      <c r="Z6" s="7">
        <f t="shared" si="0"/>
        <v>0</v>
      </c>
      <c r="AA6" s="7">
        <f t="shared" si="0"/>
        <v>0</v>
      </c>
    </row>
    <row r="7" spans="1:27" ht="12.75">
      <c r="A7" s="2"/>
      <c r="B7" s="2"/>
      <c r="C7" s="2"/>
      <c r="D7" s="2"/>
      <c r="E7" s="2"/>
      <c r="F7" s="2" t="s">
        <v>97</v>
      </c>
      <c r="G7" s="2"/>
      <c r="H7" s="2"/>
      <c r="I7" s="2"/>
      <c r="J7" s="2"/>
      <c r="K7" s="2"/>
      <c r="L7" s="2"/>
      <c r="M7" s="2"/>
      <c r="N7" s="2"/>
      <c r="O7" s="3"/>
      <c r="P7" s="3"/>
      <c r="Q7" s="4"/>
      <c r="R7" s="7">
        <f t="shared" si="1"/>
        <v>0</v>
      </c>
      <c r="S7" s="7">
        <f t="shared" si="2"/>
        <v>56</v>
      </c>
      <c r="T7" s="7">
        <f t="shared" si="3"/>
        <v>0</v>
      </c>
      <c r="U7" s="7">
        <f t="shared" si="4"/>
        <v>0</v>
      </c>
      <c r="V7" s="6" t="s">
        <v>69</v>
      </c>
      <c r="W7" s="7">
        <f t="shared" si="5"/>
        <v>0</v>
      </c>
      <c r="X7" s="7">
        <f t="shared" si="6"/>
        <v>0</v>
      </c>
      <c r="Y7" s="7">
        <f t="shared" si="0"/>
        <v>56</v>
      </c>
      <c r="Z7" s="7">
        <f t="shared" si="0"/>
        <v>0</v>
      </c>
      <c r="AA7" s="7">
        <f t="shared" si="0"/>
        <v>0</v>
      </c>
    </row>
    <row r="8" spans="17:27" ht="12.75">
      <c r="Q8" s="6"/>
      <c r="R8" s="7">
        <f t="shared" si="1"/>
        <v>42</v>
      </c>
      <c r="S8" s="7">
        <f t="shared" si="2"/>
        <v>0</v>
      </c>
      <c r="T8" s="7">
        <f t="shared" si="3"/>
        <v>0</v>
      </c>
      <c r="U8" s="7">
        <f t="shared" si="4"/>
        <v>0</v>
      </c>
      <c r="V8" s="6" t="s">
        <v>69</v>
      </c>
      <c r="W8" s="7">
        <f t="shared" si="5"/>
        <v>0</v>
      </c>
      <c r="X8" s="7">
        <f t="shared" si="6"/>
        <v>0</v>
      </c>
      <c r="Y8" s="7">
        <f t="shared" si="0"/>
        <v>42</v>
      </c>
      <c r="Z8" s="7">
        <f t="shared" si="0"/>
        <v>0</v>
      </c>
      <c r="AA8" s="7">
        <f t="shared" si="0"/>
        <v>0</v>
      </c>
    </row>
    <row r="9" spans="1:27" ht="32.25" customHeight="1">
      <c r="A9" s="4" t="s">
        <v>0</v>
      </c>
      <c r="B9" s="4" t="s">
        <v>112</v>
      </c>
      <c r="C9" s="52" t="s">
        <v>1</v>
      </c>
      <c r="D9" s="4" t="s">
        <v>2</v>
      </c>
      <c r="E9" s="4" t="s">
        <v>3</v>
      </c>
      <c r="F9" s="4" t="s">
        <v>4</v>
      </c>
      <c r="G9" s="4" t="s">
        <v>5</v>
      </c>
      <c r="H9" s="4" t="s">
        <v>6</v>
      </c>
      <c r="I9" s="4" t="s">
        <v>7</v>
      </c>
      <c r="J9" s="4" t="s">
        <v>8</v>
      </c>
      <c r="K9" s="4" t="s">
        <v>9</v>
      </c>
      <c r="L9" s="4" t="s">
        <v>10</v>
      </c>
      <c r="M9" s="4" t="s">
        <v>11</v>
      </c>
      <c r="N9" s="4" t="s">
        <v>12</v>
      </c>
      <c r="O9" s="5"/>
      <c r="P9" s="114" t="s">
        <v>218</v>
      </c>
      <c r="Q9" s="4" t="s">
        <v>25</v>
      </c>
      <c r="R9" s="7">
        <f t="shared" si="1"/>
        <v>56</v>
      </c>
      <c r="S9" s="7">
        <f t="shared" si="2"/>
        <v>0</v>
      </c>
      <c r="T9" s="7">
        <f t="shared" si="3"/>
        <v>0</v>
      </c>
      <c r="U9" s="7">
        <f t="shared" si="4"/>
        <v>0</v>
      </c>
      <c r="V9" s="6" t="s">
        <v>69</v>
      </c>
      <c r="W9" s="7">
        <f t="shared" si="5"/>
        <v>0</v>
      </c>
      <c r="X9" s="7">
        <f t="shared" si="6"/>
        <v>0</v>
      </c>
      <c r="Y9" s="7">
        <f t="shared" si="0"/>
        <v>56</v>
      </c>
      <c r="Z9" s="7">
        <f t="shared" si="0"/>
        <v>0</v>
      </c>
      <c r="AA9" s="7">
        <f t="shared" si="0"/>
        <v>0</v>
      </c>
    </row>
    <row r="10" spans="1:27" s="31" customFormat="1" ht="12.75">
      <c r="A10" s="67" t="s">
        <v>38</v>
      </c>
      <c r="B10" s="56" t="s">
        <v>135</v>
      </c>
      <c r="C10" s="23">
        <v>3</v>
      </c>
      <c r="D10" s="24">
        <v>3</v>
      </c>
      <c r="E10" s="24">
        <v>2</v>
      </c>
      <c r="F10" s="24">
        <v>1</v>
      </c>
      <c r="G10" s="24"/>
      <c r="H10" s="24">
        <v>7</v>
      </c>
      <c r="I10" s="24"/>
      <c r="J10" s="24"/>
      <c r="K10" s="24"/>
      <c r="L10" s="24"/>
      <c r="M10" s="24"/>
      <c r="N10" s="23" t="s">
        <v>36</v>
      </c>
      <c r="O10" s="104" t="s">
        <v>71</v>
      </c>
      <c r="P10" s="75">
        <v>4</v>
      </c>
      <c r="Q10" s="103" t="s">
        <v>31</v>
      </c>
      <c r="R10" s="30">
        <f t="shared" si="1"/>
        <v>0</v>
      </c>
      <c r="S10" s="30">
        <f t="shared" si="2"/>
        <v>56</v>
      </c>
      <c r="T10" s="30">
        <f t="shared" si="3"/>
        <v>0</v>
      </c>
      <c r="U10" s="30">
        <f t="shared" si="4"/>
        <v>0</v>
      </c>
      <c r="V10" s="29" t="s">
        <v>69</v>
      </c>
      <c r="W10" s="30">
        <f t="shared" si="5"/>
        <v>0</v>
      </c>
      <c r="X10" s="30">
        <f t="shared" si="6"/>
        <v>0</v>
      </c>
      <c r="Y10" s="30">
        <f t="shared" si="0"/>
        <v>0</v>
      </c>
      <c r="Z10" s="30">
        <f t="shared" si="0"/>
        <v>0</v>
      </c>
      <c r="AA10" s="30">
        <f t="shared" si="0"/>
        <v>56</v>
      </c>
    </row>
    <row r="11" spans="1:27" ht="12.75">
      <c r="A11" s="67" t="s">
        <v>83</v>
      </c>
      <c r="B11" s="56" t="s">
        <v>136</v>
      </c>
      <c r="C11" s="23">
        <v>3</v>
      </c>
      <c r="D11" s="24">
        <v>2</v>
      </c>
      <c r="E11" s="24">
        <v>1</v>
      </c>
      <c r="F11" s="24"/>
      <c r="G11" s="24"/>
      <c r="H11" s="24">
        <v>3</v>
      </c>
      <c r="I11" s="24"/>
      <c r="J11" s="24"/>
      <c r="K11" s="24"/>
      <c r="L11" s="24"/>
      <c r="M11" s="24"/>
      <c r="N11" s="23" t="s">
        <v>34</v>
      </c>
      <c r="O11" s="104" t="s">
        <v>71</v>
      </c>
      <c r="P11" s="75">
        <v>2</v>
      </c>
      <c r="Q11" s="81" t="s">
        <v>33</v>
      </c>
      <c r="R11" s="7">
        <f t="shared" si="1"/>
        <v>0</v>
      </c>
      <c r="S11" s="7">
        <f t="shared" si="2"/>
        <v>0</v>
      </c>
      <c r="T11" s="7">
        <f t="shared" si="3"/>
        <v>56</v>
      </c>
      <c r="U11" s="7">
        <f t="shared" si="4"/>
        <v>0</v>
      </c>
      <c r="V11" s="6" t="s">
        <v>69</v>
      </c>
      <c r="W11" s="7">
        <f t="shared" si="5"/>
        <v>0</v>
      </c>
      <c r="X11" s="7">
        <f t="shared" si="6"/>
        <v>0</v>
      </c>
      <c r="Y11" s="7">
        <f t="shared" si="0"/>
        <v>56</v>
      </c>
      <c r="Z11" s="7">
        <f t="shared" si="0"/>
        <v>0</v>
      </c>
      <c r="AA11" s="7">
        <f t="shared" si="0"/>
        <v>0</v>
      </c>
    </row>
    <row r="12" spans="1:27" ht="12.75">
      <c r="A12" s="67" t="s">
        <v>35</v>
      </c>
      <c r="B12" s="56" t="s">
        <v>137</v>
      </c>
      <c r="C12" s="23">
        <v>3</v>
      </c>
      <c r="D12" s="24"/>
      <c r="E12" s="24">
        <v>1</v>
      </c>
      <c r="F12" s="24"/>
      <c r="G12" s="24"/>
      <c r="H12" s="24"/>
      <c r="I12" s="24"/>
      <c r="J12" s="24"/>
      <c r="K12" s="24"/>
      <c r="L12" s="24"/>
      <c r="M12" s="24"/>
      <c r="N12" s="23"/>
      <c r="O12" s="104" t="s">
        <v>71</v>
      </c>
      <c r="P12" s="75">
        <v>2</v>
      </c>
      <c r="Q12" s="81" t="s">
        <v>32</v>
      </c>
      <c r="R12" s="7">
        <f t="shared" si="1"/>
        <v>0</v>
      </c>
      <c r="S12" s="7">
        <f t="shared" si="2"/>
        <v>42</v>
      </c>
      <c r="T12" s="7">
        <f t="shared" si="3"/>
        <v>0</v>
      </c>
      <c r="U12" s="7">
        <f t="shared" si="4"/>
        <v>0</v>
      </c>
      <c r="V12" s="6" t="s">
        <v>69</v>
      </c>
      <c r="W12" s="7">
        <f t="shared" si="5"/>
        <v>0</v>
      </c>
      <c r="X12" s="7">
        <f t="shared" si="6"/>
        <v>0</v>
      </c>
      <c r="Y12" s="7">
        <f t="shared" si="0"/>
        <v>42</v>
      </c>
      <c r="Z12" s="7">
        <f t="shared" si="0"/>
        <v>0</v>
      </c>
      <c r="AA12" s="7">
        <f t="shared" si="0"/>
        <v>0</v>
      </c>
    </row>
    <row r="13" spans="1:27" ht="12.75">
      <c r="A13" s="67" t="s">
        <v>84</v>
      </c>
      <c r="B13" s="56" t="s">
        <v>138</v>
      </c>
      <c r="C13" s="23">
        <v>3</v>
      </c>
      <c r="D13" s="24">
        <v>2</v>
      </c>
      <c r="E13" s="24"/>
      <c r="F13" s="24">
        <v>2</v>
      </c>
      <c r="G13" s="24"/>
      <c r="H13" s="24">
        <v>4</v>
      </c>
      <c r="I13" s="24"/>
      <c r="J13" s="24"/>
      <c r="K13" s="24"/>
      <c r="L13" s="24"/>
      <c r="M13" s="24"/>
      <c r="N13" s="26" t="s">
        <v>36</v>
      </c>
      <c r="O13" s="104" t="s">
        <v>71</v>
      </c>
      <c r="P13" s="75">
        <v>3</v>
      </c>
      <c r="Q13" s="81" t="s">
        <v>31</v>
      </c>
      <c r="R13" s="7">
        <f t="shared" si="1"/>
        <v>0</v>
      </c>
      <c r="S13" s="7">
        <f t="shared" si="2"/>
        <v>0</v>
      </c>
      <c r="T13" s="7">
        <f t="shared" si="3"/>
        <v>0</v>
      </c>
      <c r="U13" s="7">
        <f t="shared" si="4"/>
        <v>28</v>
      </c>
      <c r="V13" s="6" t="s">
        <v>69</v>
      </c>
      <c r="W13" s="7">
        <f t="shared" si="5"/>
        <v>0</v>
      </c>
      <c r="X13" s="7">
        <f t="shared" si="6"/>
        <v>0</v>
      </c>
      <c r="Y13" s="7">
        <f t="shared" si="0"/>
        <v>28</v>
      </c>
      <c r="Z13" s="7">
        <f t="shared" si="0"/>
        <v>0</v>
      </c>
      <c r="AA13" s="7">
        <f t="shared" si="0"/>
        <v>0</v>
      </c>
    </row>
    <row r="14" spans="1:27" ht="12.75">
      <c r="A14" s="67" t="s">
        <v>85</v>
      </c>
      <c r="B14" s="56" t="s">
        <v>139</v>
      </c>
      <c r="C14" s="23">
        <v>3</v>
      </c>
      <c r="D14" s="24">
        <v>2</v>
      </c>
      <c r="E14" s="24">
        <v>1</v>
      </c>
      <c r="F14" s="24"/>
      <c r="G14" s="24"/>
      <c r="H14" s="24">
        <v>4</v>
      </c>
      <c r="I14" s="24"/>
      <c r="J14" s="24"/>
      <c r="K14" s="24"/>
      <c r="L14" s="24"/>
      <c r="M14" s="24"/>
      <c r="N14" s="23" t="s">
        <v>36</v>
      </c>
      <c r="O14" s="104" t="s">
        <v>71</v>
      </c>
      <c r="P14" s="75">
        <v>3</v>
      </c>
      <c r="Q14" s="81" t="s">
        <v>26</v>
      </c>
      <c r="R14" s="7">
        <f t="shared" si="1"/>
        <v>0</v>
      </c>
      <c r="S14" s="7">
        <f t="shared" si="2"/>
        <v>42</v>
      </c>
      <c r="T14" s="7">
        <f t="shared" si="3"/>
        <v>0</v>
      </c>
      <c r="U14" s="7">
        <f t="shared" si="4"/>
        <v>0</v>
      </c>
      <c r="V14" s="6" t="s">
        <v>69</v>
      </c>
      <c r="W14" s="7">
        <f t="shared" si="5"/>
        <v>0</v>
      </c>
      <c r="X14" s="7">
        <f t="shared" si="6"/>
        <v>0</v>
      </c>
      <c r="Y14" s="7">
        <f t="shared" si="0"/>
        <v>42</v>
      </c>
      <c r="Z14" s="7">
        <f t="shared" si="0"/>
        <v>0</v>
      </c>
      <c r="AA14" s="7">
        <f t="shared" si="0"/>
        <v>0</v>
      </c>
    </row>
    <row r="15" spans="1:27" ht="12.75">
      <c r="A15" s="67" t="s">
        <v>37</v>
      </c>
      <c r="B15" s="56" t="s">
        <v>140</v>
      </c>
      <c r="C15" s="23">
        <v>3</v>
      </c>
      <c r="D15" s="24">
        <v>2</v>
      </c>
      <c r="E15" s="24"/>
      <c r="F15" s="24">
        <v>2</v>
      </c>
      <c r="G15" s="24"/>
      <c r="H15" s="24">
        <v>4</v>
      </c>
      <c r="I15" s="24"/>
      <c r="J15" s="24"/>
      <c r="K15" s="24"/>
      <c r="L15" s="24"/>
      <c r="M15" s="24"/>
      <c r="N15" s="23" t="s">
        <v>36</v>
      </c>
      <c r="O15" s="104" t="s">
        <v>71</v>
      </c>
      <c r="P15" s="75">
        <v>3</v>
      </c>
      <c r="Q15" s="81" t="s">
        <v>26</v>
      </c>
      <c r="R15" s="7">
        <f t="shared" si="1"/>
        <v>0</v>
      </c>
      <c r="S15" s="7">
        <f t="shared" si="2"/>
        <v>70</v>
      </c>
      <c r="T15" s="7">
        <f t="shared" si="3"/>
        <v>0</v>
      </c>
      <c r="U15" s="7">
        <f t="shared" si="4"/>
        <v>0</v>
      </c>
      <c r="V15" s="6" t="s">
        <v>69</v>
      </c>
      <c r="W15" s="7">
        <f t="shared" si="5"/>
        <v>0</v>
      </c>
      <c r="X15" s="7">
        <f t="shared" si="6"/>
        <v>0</v>
      </c>
      <c r="Y15" s="7">
        <f t="shared" si="0"/>
        <v>70</v>
      </c>
      <c r="Z15" s="7">
        <f t="shared" si="0"/>
        <v>0</v>
      </c>
      <c r="AA15" s="7">
        <f t="shared" si="0"/>
        <v>0</v>
      </c>
    </row>
    <row r="16" spans="1:27" ht="25.5">
      <c r="A16" s="68" t="s">
        <v>86</v>
      </c>
      <c r="B16" s="56" t="s">
        <v>141</v>
      </c>
      <c r="C16" s="23">
        <v>3</v>
      </c>
      <c r="D16" s="24">
        <v>2</v>
      </c>
      <c r="E16" s="24"/>
      <c r="F16" s="24">
        <v>1</v>
      </c>
      <c r="G16" s="24">
        <v>1</v>
      </c>
      <c r="H16" s="24">
        <v>4</v>
      </c>
      <c r="I16" s="24"/>
      <c r="J16" s="24"/>
      <c r="K16" s="24"/>
      <c r="L16" s="24"/>
      <c r="M16" s="24"/>
      <c r="N16" s="23" t="s">
        <v>34</v>
      </c>
      <c r="O16" s="104" t="s">
        <v>73</v>
      </c>
      <c r="P16" s="75">
        <v>3</v>
      </c>
      <c r="Q16" s="81" t="s">
        <v>31</v>
      </c>
      <c r="R16" s="7">
        <f t="shared" si="1"/>
        <v>0</v>
      </c>
      <c r="S16" s="7">
        <f t="shared" si="2"/>
        <v>0</v>
      </c>
      <c r="T16" s="7">
        <f t="shared" si="3"/>
        <v>56</v>
      </c>
      <c r="U16" s="7">
        <f t="shared" si="4"/>
        <v>0</v>
      </c>
      <c r="V16" s="6" t="s">
        <v>67</v>
      </c>
      <c r="W16" s="7">
        <f t="shared" si="5"/>
        <v>56</v>
      </c>
      <c r="X16" s="7">
        <f t="shared" si="6"/>
        <v>0</v>
      </c>
      <c r="Y16" s="7">
        <f t="shared" si="0"/>
        <v>56</v>
      </c>
      <c r="Z16" s="7">
        <f t="shared" si="0"/>
        <v>0</v>
      </c>
      <c r="AA16" s="7">
        <f t="shared" si="0"/>
        <v>0</v>
      </c>
    </row>
    <row r="17" spans="1:27" ht="12.75">
      <c r="A17" s="67" t="s">
        <v>77</v>
      </c>
      <c r="B17" s="56" t="s">
        <v>142</v>
      </c>
      <c r="C17" s="23">
        <v>3</v>
      </c>
      <c r="D17" s="24">
        <v>2</v>
      </c>
      <c r="E17" s="24"/>
      <c r="F17" s="24">
        <v>2</v>
      </c>
      <c r="G17" s="24"/>
      <c r="H17" s="24">
        <v>4</v>
      </c>
      <c r="I17" s="24"/>
      <c r="J17" s="24"/>
      <c r="K17" s="24"/>
      <c r="L17" s="24"/>
      <c r="M17" s="24"/>
      <c r="N17" s="23" t="s">
        <v>34</v>
      </c>
      <c r="O17" s="104" t="s">
        <v>71</v>
      </c>
      <c r="P17" s="75">
        <v>2</v>
      </c>
      <c r="Q17" s="81" t="s">
        <v>33</v>
      </c>
      <c r="R17" s="7">
        <f t="shared" si="1"/>
        <v>0</v>
      </c>
      <c r="S17" s="7">
        <f t="shared" si="2"/>
        <v>0</v>
      </c>
      <c r="T17" s="7">
        <f t="shared" si="3"/>
        <v>56</v>
      </c>
      <c r="U17" s="7">
        <f t="shared" si="4"/>
        <v>0</v>
      </c>
      <c r="V17" s="51" t="s">
        <v>114</v>
      </c>
      <c r="W17" s="7">
        <f t="shared" si="5"/>
        <v>0</v>
      </c>
      <c r="X17" s="7">
        <f t="shared" si="6"/>
        <v>0</v>
      </c>
      <c r="Y17" s="7">
        <f t="shared" si="0"/>
        <v>56</v>
      </c>
      <c r="Z17" s="7">
        <f t="shared" si="0"/>
        <v>0</v>
      </c>
      <c r="AA17" s="7">
        <f t="shared" si="0"/>
        <v>0</v>
      </c>
    </row>
    <row r="18" spans="1:27" ht="12.75">
      <c r="A18" s="67" t="s">
        <v>87</v>
      </c>
      <c r="B18" s="56" t="s">
        <v>143</v>
      </c>
      <c r="C18" s="23">
        <v>4</v>
      </c>
      <c r="D18" s="24"/>
      <c r="E18" s="24"/>
      <c r="F18" s="24"/>
      <c r="G18" s="24"/>
      <c r="H18" s="24"/>
      <c r="I18" s="24">
        <v>2</v>
      </c>
      <c r="J18" s="24"/>
      <c r="K18" s="24">
        <v>1</v>
      </c>
      <c r="L18" s="24"/>
      <c r="M18" s="24">
        <v>3</v>
      </c>
      <c r="N18" s="23" t="s">
        <v>39</v>
      </c>
      <c r="O18" s="104" t="s">
        <v>71</v>
      </c>
      <c r="P18" s="75">
        <v>3</v>
      </c>
      <c r="Q18" s="81" t="s">
        <v>31</v>
      </c>
      <c r="R18" s="7">
        <f t="shared" si="1"/>
        <v>0</v>
      </c>
      <c r="S18" s="7">
        <f t="shared" si="2"/>
        <v>98</v>
      </c>
      <c r="T18" s="7">
        <f t="shared" si="3"/>
        <v>0</v>
      </c>
      <c r="U18" s="7">
        <f t="shared" si="4"/>
        <v>0</v>
      </c>
      <c r="V18" s="6" t="s">
        <v>69</v>
      </c>
      <c r="W18" s="7">
        <f t="shared" si="5"/>
        <v>0</v>
      </c>
      <c r="X18" s="7">
        <f t="shared" si="6"/>
        <v>0</v>
      </c>
      <c r="Y18" s="7">
        <f t="shared" si="0"/>
        <v>98</v>
      </c>
      <c r="Z18" s="7">
        <f t="shared" si="0"/>
        <v>0</v>
      </c>
      <c r="AA18" s="7">
        <f t="shared" si="0"/>
        <v>0</v>
      </c>
    </row>
    <row r="19" spans="1:27" ht="12.75">
      <c r="A19" s="67" t="s">
        <v>40</v>
      </c>
      <c r="B19" s="56" t="s">
        <v>144</v>
      </c>
      <c r="C19" s="23">
        <v>4</v>
      </c>
      <c r="D19" s="24"/>
      <c r="E19" s="24"/>
      <c r="F19" s="24"/>
      <c r="G19" s="24"/>
      <c r="H19" s="24"/>
      <c r="I19" s="24"/>
      <c r="J19" s="24">
        <v>2</v>
      </c>
      <c r="K19" s="24"/>
      <c r="L19" s="24"/>
      <c r="M19" s="24">
        <v>2</v>
      </c>
      <c r="N19" s="23" t="s">
        <v>41</v>
      </c>
      <c r="O19" s="104" t="s">
        <v>71</v>
      </c>
      <c r="P19" s="75">
        <v>2</v>
      </c>
      <c r="Q19" s="81" t="s">
        <v>32</v>
      </c>
      <c r="R19" s="7">
        <f t="shared" si="1"/>
        <v>0</v>
      </c>
      <c r="S19" s="7">
        <f t="shared" si="2"/>
        <v>42</v>
      </c>
      <c r="T19" s="7">
        <f t="shared" si="3"/>
        <v>0</v>
      </c>
      <c r="U19" s="7">
        <f t="shared" si="4"/>
        <v>0</v>
      </c>
      <c r="V19" s="6" t="s">
        <v>69</v>
      </c>
      <c r="W19" s="7">
        <f t="shared" si="5"/>
        <v>0</v>
      </c>
      <c r="X19" s="7">
        <f t="shared" si="6"/>
        <v>0</v>
      </c>
      <c r="Y19" s="7">
        <f t="shared" si="0"/>
        <v>42</v>
      </c>
      <c r="Z19" s="7">
        <f t="shared" si="0"/>
        <v>0</v>
      </c>
      <c r="AA19" s="7">
        <f t="shared" si="0"/>
        <v>0</v>
      </c>
    </row>
    <row r="20" spans="1:27" ht="12.75">
      <c r="A20" s="67" t="s">
        <v>42</v>
      </c>
      <c r="B20" s="56" t="s">
        <v>145</v>
      </c>
      <c r="C20" s="23">
        <v>4</v>
      </c>
      <c r="D20" s="24"/>
      <c r="E20" s="24"/>
      <c r="F20" s="24"/>
      <c r="G20" s="24"/>
      <c r="H20" s="24"/>
      <c r="I20" s="24">
        <v>2</v>
      </c>
      <c r="J20" s="24">
        <v>1</v>
      </c>
      <c r="K20" s="24"/>
      <c r="L20" s="24"/>
      <c r="M20" s="24">
        <v>3</v>
      </c>
      <c r="N20" s="23" t="s">
        <v>39</v>
      </c>
      <c r="O20" s="104" t="s">
        <v>71</v>
      </c>
      <c r="P20" s="75">
        <v>3</v>
      </c>
      <c r="Q20" s="81" t="s">
        <v>31</v>
      </c>
      <c r="R20" s="7">
        <f t="shared" si="1"/>
        <v>0</v>
      </c>
      <c r="S20" s="14">
        <v>90</v>
      </c>
      <c r="T20" s="7">
        <f t="shared" si="3"/>
        <v>0</v>
      </c>
      <c r="U20" s="7">
        <f t="shared" si="4"/>
        <v>0</v>
      </c>
      <c r="V20" s="6" t="s">
        <v>69</v>
      </c>
      <c r="W20" s="7">
        <f t="shared" si="5"/>
        <v>0</v>
      </c>
      <c r="X20" s="7">
        <f t="shared" si="6"/>
        <v>0</v>
      </c>
      <c r="Y20" s="14">
        <f>IF(EXACT($O26,Y$3),3*30,0)</f>
        <v>90</v>
      </c>
      <c r="Z20" s="14">
        <f>IF(EXACT($O26,Z$3),3*30,0)</f>
        <v>0</v>
      </c>
      <c r="AA20" s="14">
        <f>IF(EXACT($O26,AA$3),3*30,0)</f>
        <v>0</v>
      </c>
    </row>
    <row r="21" spans="1:27" ht="12.75">
      <c r="A21" s="67" t="s">
        <v>43</v>
      </c>
      <c r="B21" s="56" t="s">
        <v>146</v>
      </c>
      <c r="C21" s="23">
        <v>4</v>
      </c>
      <c r="D21" s="24"/>
      <c r="E21" s="24"/>
      <c r="F21" s="24"/>
      <c r="G21" s="24"/>
      <c r="H21" s="24"/>
      <c r="I21" s="24">
        <v>3</v>
      </c>
      <c r="J21" s="24"/>
      <c r="K21" s="24">
        <v>2</v>
      </c>
      <c r="L21" s="24"/>
      <c r="M21" s="24">
        <v>5</v>
      </c>
      <c r="N21" s="23" t="s">
        <v>39</v>
      </c>
      <c r="O21" s="104" t="s">
        <v>71</v>
      </c>
      <c r="P21" s="75">
        <v>4</v>
      </c>
      <c r="Q21" s="81" t="s">
        <v>31</v>
      </c>
      <c r="R21" s="7">
        <f t="shared" si="1"/>
        <v>0</v>
      </c>
      <c r="S21" s="7">
        <f t="shared" si="2"/>
        <v>0</v>
      </c>
      <c r="T21" s="7">
        <f t="shared" si="3"/>
        <v>0</v>
      </c>
      <c r="U21" s="7">
        <f t="shared" si="4"/>
        <v>0</v>
      </c>
      <c r="V21" s="6"/>
      <c r="W21" s="7">
        <f t="shared" si="5"/>
        <v>0</v>
      </c>
      <c r="X21" s="7">
        <f t="shared" si="6"/>
        <v>0</v>
      </c>
      <c r="Y21" s="7">
        <f aca="true" t="shared" si="7" ref="Y21:AA22">IF(EXACT($O27,Y$3),($D27+$E27+$F27+$G27)*14+($I27+$J27+$K27+$L27)*14,0)</f>
        <v>0</v>
      </c>
      <c r="Z21" s="7">
        <f t="shared" si="7"/>
        <v>0</v>
      </c>
      <c r="AA21" s="7">
        <f t="shared" si="7"/>
        <v>0</v>
      </c>
    </row>
    <row r="22" spans="1:27" ht="12.75">
      <c r="A22" s="68" t="s">
        <v>134</v>
      </c>
      <c r="B22" s="56" t="s">
        <v>147</v>
      </c>
      <c r="C22" s="23">
        <v>4</v>
      </c>
      <c r="D22" s="24"/>
      <c r="E22" s="24"/>
      <c r="F22" s="24"/>
      <c r="G22" s="24"/>
      <c r="H22" s="24"/>
      <c r="I22" s="24">
        <v>2</v>
      </c>
      <c r="J22" s="24"/>
      <c r="K22" s="24">
        <v>2</v>
      </c>
      <c r="L22" s="24"/>
      <c r="M22" s="24">
        <v>4</v>
      </c>
      <c r="N22" s="23" t="s">
        <v>41</v>
      </c>
      <c r="O22" s="104" t="s">
        <v>71</v>
      </c>
      <c r="P22" s="75">
        <v>3</v>
      </c>
      <c r="Q22" s="81" t="s">
        <v>33</v>
      </c>
      <c r="R22" s="7">
        <f t="shared" si="1"/>
        <v>0</v>
      </c>
      <c r="S22" s="7">
        <f t="shared" si="2"/>
        <v>0</v>
      </c>
      <c r="T22" s="7">
        <f t="shared" si="3"/>
        <v>0</v>
      </c>
      <c r="U22" s="7">
        <f t="shared" si="4"/>
        <v>0</v>
      </c>
      <c r="V22" s="6"/>
      <c r="W22" s="7">
        <f t="shared" si="5"/>
        <v>0</v>
      </c>
      <c r="X22" s="7">
        <f t="shared" si="6"/>
        <v>0</v>
      </c>
      <c r="Y22" s="7">
        <f t="shared" si="7"/>
        <v>0</v>
      </c>
      <c r="Z22" s="7">
        <f t="shared" si="7"/>
        <v>0</v>
      </c>
      <c r="AA22" s="7">
        <f t="shared" si="7"/>
        <v>0</v>
      </c>
    </row>
    <row r="23" spans="1:27" ht="12.75">
      <c r="A23" s="68" t="s">
        <v>133</v>
      </c>
      <c r="B23" s="56" t="s">
        <v>148</v>
      </c>
      <c r="C23" s="23">
        <v>4</v>
      </c>
      <c r="D23" s="24"/>
      <c r="E23" s="24"/>
      <c r="F23" s="24"/>
      <c r="G23" s="24"/>
      <c r="H23" s="24"/>
      <c r="I23" s="24">
        <v>2</v>
      </c>
      <c r="J23" s="24"/>
      <c r="K23" s="24">
        <v>2</v>
      </c>
      <c r="L23" s="24"/>
      <c r="M23" s="24">
        <v>4</v>
      </c>
      <c r="N23" s="23" t="s">
        <v>41</v>
      </c>
      <c r="O23" s="104" t="s">
        <v>71</v>
      </c>
      <c r="P23" s="75">
        <v>3</v>
      </c>
      <c r="Q23" s="81" t="s">
        <v>33</v>
      </c>
      <c r="R23" s="7">
        <f>IF($Q30="f",($D30+$E30+$F30+$G30)*14+($I30+$J30+$K30+$L30)*14,0)</f>
        <v>0</v>
      </c>
      <c r="S23" s="7">
        <f>IF($Q30="d",($D30+$E30+$F30+$G30)*14+($I30+$J30+$K30+$L30)*14,0)</f>
        <v>0</v>
      </c>
      <c r="T23" s="7">
        <f>IF($Q30="s",($D30+$E30+$F30+$G30)*14+($I30+$J30+$K30+$L30)*14,0)</f>
        <v>0</v>
      </c>
      <c r="U23" s="7">
        <f>IF($Q30="c",($D30+$E30+$F30+$G30)*14+($I30+$J30+$K30+$L30)*14,0)</f>
        <v>0</v>
      </c>
      <c r="V23" s="6" t="s">
        <v>26</v>
      </c>
      <c r="W23" s="7">
        <f t="shared" si="5"/>
        <v>0</v>
      </c>
      <c r="X23" s="7">
        <f>IF(V23="f",SUM(D30,E30,F30,G30,I30,J30,K30,L30)*14,0)</f>
        <v>56</v>
      </c>
      <c r="Y23" s="7">
        <f aca="true" t="shared" si="8" ref="Y23:AA24">IF(EXACT($O30,Y$3),($D30+$E30+$F30+$G30)*14+($I30+$J30+$K30+$L30)*14,0)</f>
        <v>0</v>
      </c>
      <c r="Z23" s="7">
        <f t="shared" si="8"/>
        <v>0</v>
      </c>
      <c r="AA23" s="7">
        <f t="shared" si="8"/>
        <v>0</v>
      </c>
    </row>
    <row r="24" spans="1:27" ht="12.75">
      <c r="A24" s="67" t="s">
        <v>44</v>
      </c>
      <c r="B24" s="56" t="s">
        <v>149</v>
      </c>
      <c r="C24" s="23">
        <v>4</v>
      </c>
      <c r="D24" s="24"/>
      <c r="E24" s="24"/>
      <c r="F24" s="24"/>
      <c r="G24" s="24"/>
      <c r="H24" s="24"/>
      <c r="I24" s="24">
        <v>3</v>
      </c>
      <c r="J24" s="24">
        <v>2</v>
      </c>
      <c r="K24" s="24">
        <v>2</v>
      </c>
      <c r="L24" s="24"/>
      <c r="M24" s="24">
        <v>6</v>
      </c>
      <c r="N24" s="23" t="s">
        <v>39</v>
      </c>
      <c r="O24" s="104" t="s">
        <v>71</v>
      </c>
      <c r="P24" s="75">
        <v>4</v>
      </c>
      <c r="Q24" s="81" t="s">
        <v>31</v>
      </c>
      <c r="R24" s="7">
        <f>IF($Q31="f",($D31+$E31+$F31+$G31)*14+($I31+$J31+$K31+$L31)*14,0)</f>
        <v>0</v>
      </c>
      <c r="S24" s="7">
        <f>IF($Q31="d",($D31+$E31+$F31+$G31)*14+($I31+$J31+$K31+$L31)*14,0)</f>
        <v>0</v>
      </c>
      <c r="T24" s="7">
        <f>IF($Q31="s",($D31+$E31+$F31+$G31)*14+($I31+$J31+$K31+$L31)*14,0)</f>
        <v>0</v>
      </c>
      <c r="U24" s="7">
        <f>IF($Q31="c",($D31+$E31+$F31+$G31)*14+($I31+$J31+$K31+$L31)*14,0)</f>
        <v>0</v>
      </c>
      <c r="V24" s="6" t="s">
        <v>26</v>
      </c>
      <c r="W24" s="7">
        <f t="shared" si="5"/>
        <v>0</v>
      </c>
      <c r="X24" s="7">
        <f>IF(V24="f",SUM(D31,E31,F31,G31,I31,J31,K31,L31)*14,0)</f>
        <v>56</v>
      </c>
      <c r="Y24" s="7">
        <f t="shared" si="8"/>
        <v>0</v>
      </c>
      <c r="Z24" s="7">
        <f t="shared" si="8"/>
        <v>0</v>
      </c>
      <c r="AA24" s="7">
        <f t="shared" si="8"/>
        <v>0</v>
      </c>
    </row>
    <row r="25" spans="1:27" ht="12.75">
      <c r="A25" s="67" t="s">
        <v>88</v>
      </c>
      <c r="B25" s="56" t="s">
        <v>150</v>
      </c>
      <c r="C25" s="23">
        <v>4</v>
      </c>
      <c r="D25" s="24"/>
      <c r="E25" s="24"/>
      <c r="F25" s="24"/>
      <c r="G25" s="24"/>
      <c r="H25" s="24"/>
      <c r="I25" s="24">
        <v>2</v>
      </c>
      <c r="J25" s="24">
        <v>1</v>
      </c>
      <c r="K25" s="24"/>
      <c r="L25" s="24"/>
      <c r="M25" s="24">
        <v>4</v>
      </c>
      <c r="N25" s="23" t="s">
        <v>39</v>
      </c>
      <c r="O25" s="104" t="s">
        <v>71</v>
      </c>
      <c r="P25" s="75">
        <v>3</v>
      </c>
      <c r="Q25" s="81" t="s">
        <v>31</v>
      </c>
      <c r="R25" s="8">
        <f>SUM(R4:R16,R18:R24)</f>
        <v>98</v>
      </c>
      <c r="S25" s="8">
        <f aca="true" t="shared" si="9" ref="S25:AA25">SUM(S4:S16,S18:S24)</f>
        <v>580</v>
      </c>
      <c r="T25" s="8">
        <f t="shared" si="9"/>
        <v>154</v>
      </c>
      <c r="U25" s="8">
        <f t="shared" si="9"/>
        <v>42</v>
      </c>
      <c r="V25" s="8"/>
      <c r="W25" s="8">
        <f t="shared" si="9"/>
        <v>56</v>
      </c>
      <c r="X25" s="8">
        <f t="shared" si="9"/>
        <v>112</v>
      </c>
      <c r="Y25" s="8">
        <f t="shared" si="9"/>
        <v>818</v>
      </c>
      <c r="Z25" s="8">
        <f t="shared" si="9"/>
        <v>0</v>
      </c>
      <c r="AA25" s="8">
        <f t="shared" si="9"/>
        <v>56</v>
      </c>
    </row>
    <row r="26" spans="1:17" ht="13.5" customHeight="1">
      <c r="A26" s="69" t="s">
        <v>45</v>
      </c>
      <c r="B26" s="56" t="s">
        <v>151</v>
      </c>
      <c r="C26" s="23">
        <v>4</v>
      </c>
      <c r="D26" s="24"/>
      <c r="E26" s="24"/>
      <c r="F26" s="24"/>
      <c r="G26" s="24"/>
      <c r="H26" s="24"/>
      <c r="I26" s="24"/>
      <c r="J26" s="24"/>
      <c r="K26" s="24"/>
      <c r="L26" s="24"/>
      <c r="M26" s="24">
        <v>3</v>
      </c>
      <c r="N26" s="23" t="s">
        <v>41</v>
      </c>
      <c r="O26" s="104" t="s">
        <v>71</v>
      </c>
      <c r="P26" s="75"/>
      <c r="Q26" s="81" t="s">
        <v>31</v>
      </c>
    </row>
    <row r="27" spans="1:17" ht="0.75" customHeight="1" hidden="1">
      <c r="A27" s="1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99"/>
      <c r="P27" s="94"/>
      <c r="Q27" s="81"/>
    </row>
    <row r="28" spans="1:17" ht="12.75" hidden="1">
      <c r="A28" s="1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99"/>
      <c r="P28" s="105"/>
      <c r="Q28" s="106"/>
    </row>
    <row r="29" spans="1:17" ht="12.75">
      <c r="A29" s="1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94"/>
      <c r="P29" s="94"/>
      <c r="Q29" s="81"/>
    </row>
    <row r="30" spans="1:17" ht="12.75">
      <c r="A30" s="107" t="s">
        <v>103</v>
      </c>
      <c r="B30" s="108"/>
      <c r="C30" s="109">
        <v>3</v>
      </c>
      <c r="D30" s="110">
        <v>2</v>
      </c>
      <c r="E30" s="110">
        <v>2</v>
      </c>
      <c r="F30" s="110"/>
      <c r="G30" s="110"/>
      <c r="H30" s="110"/>
      <c r="I30" s="110"/>
      <c r="J30" s="110"/>
      <c r="K30" s="110"/>
      <c r="L30" s="110"/>
      <c r="M30" s="110"/>
      <c r="N30" s="111" t="s">
        <v>36</v>
      </c>
      <c r="O30" s="99"/>
      <c r="P30" s="112"/>
      <c r="Q30" s="113"/>
    </row>
    <row r="31" spans="1:17" ht="12.75">
      <c r="A31" s="25" t="s">
        <v>104</v>
      </c>
      <c r="B31" s="23"/>
      <c r="C31" s="23">
        <v>4</v>
      </c>
      <c r="D31" s="23"/>
      <c r="E31" s="23"/>
      <c r="F31" s="23"/>
      <c r="G31" s="23"/>
      <c r="H31" s="23"/>
      <c r="I31" s="23">
        <v>2</v>
      </c>
      <c r="J31" s="23">
        <v>2</v>
      </c>
      <c r="K31" s="23"/>
      <c r="L31" s="23"/>
      <c r="M31" s="23"/>
      <c r="N31" s="23" t="s">
        <v>39</v>
      </c>
      <c r="O31" s="99"/>
      <c r="P31" s="94"/>
      <c r="Q31" s="81"/>
    </row>
    <row r="32" spans="2:17" ht="12.75">
      <c r="B32" s="89"/>
      <c r="C32" s="89"/>
      <c r="D32" s="98">
        <f>SUM(D10:D22,D24:D26)</f>
        <v>15</v>
      </c>
      <c r="E32" s="98">
        <f aca="true" t="shared" si="10" ref="E32:M32">SUM(E10:E22,E24:E26)</f>
        <v>5</v>
      </c>
      <c r="F32" s="98">
        <f t="shared" si="10"/>
        <v>8</v>
      </c>
      <c r="G32" s="98">
        <f t="shared" si="10"/>
        <v>1</v>
      </c>
      <c r="H32" s="98">
        <f t="shared" si="10"/>
        <v>30</v>
      </c>
      <c r="I32" s="98">
        <f t="shared" si="10"/>
        <v>14</v>
      </c>
      <c r="J32" s="98">
        <f t="shared" si="10"/>
        <v>6</v>
      </c>
      <c r="K32" s="98">
        <f t="shared" si="10"/>
        <v>7</v>
      </c>
      <c r="L32" s="98">
        <f t="shared" si="10"/>
        <v>0</v>
      </c>
      <c r="M32" s="98">
        <f t="shared" si="10"/>
        <v>30</v>
      </c>
      <c r="N32" s="89"/>
      <c r="O32" s="99"/>
      <c r="P32" s="100">
        <f>SUM(P10:P22,P24:P31)</f>
        <v>44</v>
      </c>
      <c r="Q32" s="100"/>
    </row>
    <row r="33" spans="1:17" ht="12.75">
      <c r="A33" s="7"/>
      <c r="B33" s="98"/>
      <c r="C33" s="89"/>
      <c r="D33" s="98"/>
      <c r="E33" s="100">
        <f>SUM(D32:G32)</f>
        <v>29</v>
      </c>
      <c r="F33" s="98"/>
      <c r="G33" s="98"/>
      <c r="H33" s="98"/>
      <c r="I33" s="98"/>
      <c r="J33" s="100">
        <f>SUM(I32:L32)</f>
        <v>27</v>
      </c>
      <c r="K33" s="98"/>
      <c r="L33" s="98"/>
      <c r="M33" s="98"/>
      <c r="N33" s="89"/>
      <c r="O33" s="99"/>
      <c r="P33" s="99"/>
      <c r="Q33" s="89"/>
    </row>
    <row r="34" spans="1:17" ht="12.75">
      <c r="A34" s="7"/>
      <c r="B34" s="7"/>
      <c r="H34" s="8"/>
      <c r="I34" s="7"/>
      <c r="M34" s="8"/>
      <c r="N34" s="7"/>
      <c r="Q34" s="6"/>
    </row>
    <row r="38" ht="12.75">
      <c r="A38" s="2" t="s">
        <v>201</v>
      </c>
    </row>
    <row r="39" ht="12.75">
      <c r="A39" t="s">
        <v>203</v>
      </c>
    </row>
    <row r="47" spans="1:12" ht="15.75">
      <c r="A47" s="59" t="s">
        <v>213</v>
      </c>
      <c r="B47" s="60"/>
      <c r="C47" s="61"/>
      <c r="D47" s="63"/>
      <c r="E47" s="63"/>
      <c r="F47" s="63"/>
      <c r="G47" s="64"/>
      <c r="H47" s="65" t="s">
        <v>214</v>
      </c>
      <c r="I47" s="61"/>
      <c r="J47" s="61"/>
      <c r="K47" s="61"/>
      <c r="L47" s="63"/>
    </row>
    <row r="48" spans="1:12" ht="15.75">
      <c r="A48" s="61"/>
      <c r="B48" s="60"/>
      <c r="C48" s="61"/>
      <c r="D48" s="63"/>
      <c r="E48" s="63"/>
      <c r="F48" s="63"/>
      <c r="G48" s="66"/>
      <c r="H48" s="61"/>
      <c r="I48" s="61"/>
      <c r="J48" s="61"/>
      <c r="K48" s="63"/>
      <c r="L48" s="63"/>
    </row>
    <row r="49" spans="1:12" ht="15.75">
      <c r="A49" s="61" t="s">
        <v>215</v>
      </c>
      <c r="B49" s="60"/>
      <c r="C49" s="61"/>
      <c r="D49" s="61"/>
      <c r="E49" s="61" t="s">
        <v>216</v>
      </c>
      <c r="F49" s="61"/>
      <c r="G49" s="61"/>
      <c r="H49" s="61"/>
      <c r="I49" s="61"/>
      <c r="J49" s="61"/>
      <c r="K49" s="61"/>
      <c r="L49" s="61"/>
    </row>
  </sheetData>
  <printOptions horizontalCentered="1" verticalCentered="1"/>
  <pageMargins left="0.7480314960629921" right="0.5905511811023623" top="0.984251968503937" bottom="0.984251968503937" header="0.5118110236220472" footer="0.5118110236220472"/>
  <pageSetup horizontalDpi="300" verticalDpi="300" orientation="portrait" paperSize="9" r:id="rId1"/>
  <ignoredErrors>
    <ignoredError sqref="Y20:AA2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A46"/>
  <sheetViews>
    <sheetView workbookViewId="0" topLeftCell="A10">
      <selection activeCell="N23" sqref="N23"/>
    </sheetView>
  </sheetViews>
  <sheetFormatPr defaultColWidth="9.140625" defaultRowHeight="12.75"/>
  <cols>
    <col min="1" max="1" width="28.57421875" style="0" customWidth="1"/>
    <col min="2" max="2" width="7.140625" style="0" customWidth="1"/>
    <col min="3" max="3" width="5.57421875" style="0" hidden="1" customWidth="1"/>
    <col min="4" max="4" width="3.7109375" style="0" customWidth="1"/>
    <col min="5" max="5" width="3.140625" style="0" customWidth="1"/>
    <col min="6" max="7" width="3.28125" style="0" customWidth="1"/>
    <col min="8" max="8" width="4.57421875" style="0" customWidth="1"/>
    <col min="9" max="9" width="3.421875" style="0" customWidth="1"/>
    <col min="10" max="10" width="3.28125" style="0" customWidth="1"/>
    <col min="11" max="11" width="3.421875" style="0" customWidth="1"/>
    <col min="12" max="12" width="3.8515625" style="0" customWidth="1"/>
    <col min="13" max="13" width="5.140625" style="0" customWidth="1"/>
    <col min="14" max="14" width="4.140625" style="0" customWidth="1"/>
    <col min="15" max="15" width="0" style="1" hidden="1" customWidth="1"/>
    <col min="16" max="16" width="5.28125" style="1" customWidth="1"/>
    <col min="17" max="17" width="4.28125" style="0" customWidth="1"/>
    <col min="18" max="18" width="6.421875" style="0" hidden="1" customWidth="1"/>
    <col min="19" max="19" width="6.28125" style="0" hidden="1" customWidth="1"/>
    <col min="20" max="20" width="5.7109375" style="0" hidden="1" customWidth="1"/>
    <col min="21" max="21" width="6.140625" style="0" hidden="1" customWidth="1"/>
    <col min="22" max="22" width="5.140625" style="0" hidden="1" customWidth="1"/>
    <col min="23" max="24" width="5.00390625" style="0" hidden="1" customWidth="1"/>
    <col min="25" max="25" width="5.421875" style="0" hidden="1" customWidth="1"/>
    <col min="26" max="27" width="4.57421875" style="0" hidden="1" customWidth="1"/>
  </cols>
  <sheetData>
    <row r="1" spans="1:16" ht="15.75">
      <c r="A1" s="59" t="s">
        <v>205</v>
      </c>
      <c r="B1" s="60"/>
      <c r="C1" s="61"/>
      <c r="D1" s="61"/>
      <c r="E1" s="61"/>
      <c r="F1" s="59" t="s">
        <v>206</v>
      </c>
      <c r="G1" s="61"/>
      <c r="H1" s="61"/>
      <c r="I1" s="61"/>
      <c r="J1" s="59"/>
      <c r="K1" s="59"/>
      <c r="L1" s="59"/>
      <c r="M1" s="6"/>
      <c r="O1" s="21"/>
      <c r="P1" s="21"/>
    </row>
    <row r="2" spans="1:16" ht="15.75">
      <c r="A2" s="59" t="s">
        <v>207</v>
      </c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"/>
      <c r="O2" s="21"/>
      <c r="P2" s="21"/>
    </row>
    <row r="3" spans="1:16" ht="15.75">
      <c r="A3" s="61" t="s">
        <v>208</v>
      </c>
      <c r="B3" s="60"/>
      <c r="C3" s="61"/>
      <c r="D3" s="62"/>
      <c r="E3" s="61" t="s">
        <v>209</v>
      </c>
      <c r="F3" s="61"/>
      <c r="G3" s="61"/>
      <c r="H3" s="61"/>
      <c r="I3" s="61"/>
      <c r="J3" s="61"/>
      <c r="K3" s="61"/>
      <c r="L3" s="61"/>
      <c r="M3" s="6"/>
      <c r="O3" s="21"/>
      <c r="P3" s="21"/>
    </row>
    <row r="4" spans="1:16" ht="15.75">
      <c r="A4" s="61" t="s">
        <v>210</v>
      </c>
      <c r="B4" s="60"/>
      <c r="C4" s="61"/>
      <c r="D4" s="61"/>
      <c r="E4" s="61"/>
      <c r="F4" s="61"/>
      <c r="G4" s="61"/>
      <c r="H4" s="61"/>
      <c r="I4" s="61"/>
      <c r="J4" s="61"/>
      <c r="K4" s="61"/>
      <c r="L4" s="61"/>
      <c r="M4" s="6"/>
      <c r="O4" s="21"/>
      <c r="P4" s="21"/>
    </row>
    <row r="5" spans="1:16" ht="15.75">
      <c r="A5" s="61" t="s">
        <v>211</v>
      </c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"/>
      <c r="O5" s="21"/>
      <c r="P5" s="21"/>
    </row>
    <row r="6" spans="1:16" ht="15.75">
      <c r="A6" s="61" t="s">
        <v>212</v>
      </c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  <c r="M6" s="6"/>
      <c r="O6" s="21"/>
      <c r="P6" s="21"/>
    </row>
    <row r="8" ht="12.75" hidden="1"/>
    <row r="9" spans="1:21" ht="12.75">
      <c r="A9" s="2"/>
      <c r="B9" s="2"/>
      <c r="C9" s="2"/>
      <c r="D9" s="2"/>
      <c r="E9" s="2"/>
      <c r="F9" s="2" t="s">
        <v>98</v>
      </c>
      <c r="G9" s="2"/>
      <c r="H9" s="2"/>
      <c r="I9" s="2"/>
      <c r="J9" s="2"/>
      <c r="K9" s="2"/>
      <c r="L9" s="2"/>
      <c r="M9" s="2"/>
      <c r="N9" s="2"/>
      <c r="O9" s="3"/>
      <c r="P9" s="3"/>
      <c r="Q9" s="4"/>
      <c r="R9" s="2"/>
      <c r="S9" s="2"/>
      <c r="T9" s="2"/>
      <c r="U9" s="2"/>
    </row>
    <row r="10" ht="12.75">
      <c r="Q10" s="6"/>
    </row>
    <row r="11" spans="1:27" ht="33" customHeight="1">
      <c r="A11" s="4" t="s">
        <v>0</v>
      </c>
      <c r="B11" s="4" t="s">
        <v>112</v>
      </c>
      <c r="C11" s="52" t="s">
        <v>1</v>
      </c>
      <c r="D11" s="4" t="s">
        <v>2</v>
      </c>
      <c r="E11" s="4" t="s">
        <v>3</v>
      </c>
      <c r="F11" s="4" t="s">
        <v>4</v>
      </c>
      <c r="G11" s="4" t="s">
        <v>5</v>
      </c>
      <c r="H11" s="4" t="s">
        <v>6</v>
      </c>
      <c r="I11" s="4" t="s">
        <v>7</v>
      </c>
      <c r="J11" s="4" t="s">
        <v>8</v>
      </c>
      <c r="K11" s="4" t="s">
        <v>9</v>
      </c>
      <c r="L11" s="4" t="s">
        <v>10</v>
      </c>
      <c r="M11" s="4" t="s">
        <v>11</v>
      </c>
      <c r="N11" s="4" t="s">
        <v>12</v>
      </c>
      <c r="O11" s="5"/>
      <c r="P11" s="114" t="s">
        <v>218</v>
      </c>
      <c r="Q11" s="4" t="s">
        <v>25</v>
      </c>
      <c r="R11" s="9" t="s">
        <v>28</v>
      </c>
      <c r="S11" s="9" t="s">
        <v>27</v>
      </c>
      <c r="T11" s="9" t="s">
        <v>29</v>
      </c>
      <c r="U11" s="9" t="s">
        <v>30</v>
      </c>
      <c r="V11" s="9" t="s">
        <v>68</v>
      </c>
      <c r="W11" s="9" t="s">
        <v>66</v>
      </c>
      <c r="X11" s="9" t="s">
        <v>70</v>
      </c>
      <c r="Y11" s="17" t="s">
        <v>71</v>
      </c>
      <c r="Z11" s="17" t="s">
        <v>72</v>
      </c>
      <c r="AA11" s="17" t="s">
        <v>73</v>
      </c>
    </row>
    <row r="12" spans="1:27" ht="12.75">
      <c r="A12" s="72" t="s">
        <v>89</v>
      </c>
      <c r="B12" s="56" t="s">
        <v>153</v>
      </c>
      <c r="C12" s="73">
        <v>5</v>
      </c>
      <c r="D12" s="23">
        <v>3</v>
      </c>
      <c r="E12" s="23">
        <v>1</v>
      </c>
      <c r="F12" s="23">
        <v>2</v>
      </c>
      <c r="G12" s="23"/>
      <c r="H12" s="23">
        <v>6</v>
      </c>
      <c r="I12" s="23"/>
      <c r="J12" s="23"/>
      <c r="K12" s="23"/>
      <c r="L12" s="23"/>
      <c r="M12" s="23"/>
      <c r="N12" s="23" t="s">
        <v>46</v>
      </c>
      <c r="O12" s="75" t="s">
        <v>71</v>
      </c>
      <c r="P12" s="75">
        <v>4</v>
      </c>
      <c r="Q12" s="81" t="s">
        <v>31</v>
      </c>
      <c r="R12" s="7">
        <f>IF($Q12="f",($D12+$E12+$F12+$G12)*14+($I12+$J12+$K12+$L12)*14,0)</f>
        <v>0</v>
      </c>
      <c r="S12" s="7">
        <f>IF($Q12="d",($D12+$E12+$F12+$G12)*14+($I12+$J12+$K12+$L12)*14,0)</f>
        <v>84</v>
      </c>
      <c r="T12" s="7">
        <f>IF($Q12="s",($D12+$E12+$F12+$G12)*14+($I12+$J12+$K12+$L12)*14,0)</f>
        <v>0</v>
      </c>
      <c r="U12" s="7">
        <f>IF($Q12="c",($D12+$E12+$F12+$G12)*14+($I12+$J12+$K12+$L12)*14,0)</f>
        <v>0</v>
      </c>
      <c r="V12" s="6" t="s">
        <v>69</v>
      </c>
      <c r="W12" s="7">
        <f>IF(V12="o",SUM(R12,S12,T12,U12,),0)</f>
        <v>0</v>
      </c>
      <c r="X12" s="7">
        <f>IF(V12="f",SUM(S12,T12,U12,V12,),0)</f>
        <v>0</v>
      </c>
      <c r="Y12" s="7">
        <f>IF(EXACT($O12,Y$11),($D12+$E12+$F12+$G12)*14+($I12+$J12+$K12+$L12)*14,0)</f>
        <v>84</v>
      </c>
      <c r="Z12" s="7">
        <f>IF(EXACT($O12,Z$11),($D12+$E12+$F12+$G12)*14+($I12+$J12+$K12+$L12)*14,0)</f>
        <v>0</v>
      </c>
      <c r="AA12" s="7">
        <f>IF(EXACT($O12,AA$11),($D12+$E12+$F12+$G12)*14+($I12+$J12+$K12+$L12)*14,0)</f>
        <v>0</v>
      </c>
    </row>
    <row r="13" spans="1:27" ht="12.75">
      <c r="A13" s="72" t="s">
        <v>47</v>
      </c>
      <c r="B13" s="56" t="s">
        <v>154</v>
      </c>
      <c r="C13" s="73">
        <v>5</v>
      </c>
      <c r="D13" s="23">
        <v>3</v>
      </c>
      <c r="E13" s="23">
        <v>2</v>
      </c>
      <c r="F13" s="23">
        <v>2</v>
      </c>
      <c r="G13" s="23"/>
      <c r="H13" s="23">
        <v>7</v>
      </c>
      <c r="I13" s="23"/>
      <c r="J13" s="23"/>
      <c r="K13" s="23"/>
      <c r="L13" s="23"/>
      <c r="M13" s="23"/>
      <c r="N13" s="23" t="s">
        <v>46</v>
      </c>
      <c r="O13" s="75" t="s">
        <v>71</v>
      </c>
      <c r="P13" s="75">
        <v>4</v>
      </c>
      <c r="Q13" s="81" t="s">
        <v>31</v>
      </c>
      <c r="R13" s="7">
        <f aca="true" t="shared" si="0" ref="R13:R31">IF($Q13="f",($D13+$E13+$F13+$G13)*14+($I13+$J13+$K13+$L13)*14,0)</f>
        <v>0</v>
      </c>
      <c r="S13" s="7">
        <f aca="true" t="shared" si="1" ref="S13:S31">IF($Q13="d",($D13+$E13+$F13+$G13)*14+($I13+$J13+$K13+$L13)*14,0)</f>
        <v>98</v>
      </c>
      <c r="T13" s="7">
        <f aca="true" t="shared" si="2" ref="T13:T31">IF($Q13="s",($D13+$E13+$F13+$G13)*14+($I13+$J13+$K13+$L13)*14,0)</f>
        <v>0</v>
      </c>
      <c r="U13" s="7">
        <f aca="true" t="shared" si="3" ref="U13:U31">IF($Q13="c",($D13+$E13+$F13+$G13)*14+($I13+$J13+$K13+$L13)*14,0)</f>
        <v>0</v>
      </c>
      <c r="V13" s="6" t="s">
        <v>69</v>
      </c>
      <c r="W13" s="7">
        <f aca="true" t="shared" si="4" ref="W13:W31">IF(V13="o",SUM(R13,S13,T13,U13,),0)</f>
        <v>0</v>
      </c>
      <c r="X13" s="7">
        <f aca="true" t="shared" si="5" ref="X13:X31">IF(V13="f",SUM(S13,T13,U13,V13,),0)</f>
        <v>0</v>
      </c>
      <c r="Y13" s="7">
        <f aca="true" t="shared" si="6" ref="Y13:AA31">IF(EXACT($O13,Y$11),($D13+$E13+$F13+$G13)*14+($I13+$J13+$K13+$L13)*14,0)</f>
        <v>98</v>
      </c>
      <c r="Z13" s="7">
        <f t="shared" si="6"/>
        <v>0</v>
      </c>
      <c r="AA13" s="7">
        <f t="shared" si="6"/>
        <v>0</v>
      </c>
    </row>
    <row r="14" spans="1:27" ht="12.75">
      <c r="A14" s="72" t="s">
        <v>152</v>
      </c>
      <c r="B14" s="56" t="s">
        <v>155</v>
      </c>
      <c r="C14" s="73">
        <v>5</v>
      </c>
      <c r="D14" s="23">
        <v>2</v>
      </c>
      <c r="E14" s="23"/>
      <c r="F14" s="23"/>
      <c r="G14" s="23">
        <v>1</v>
      </c>
      <c r="H14" s="23">
        <v>3</v>
      </c>
      <c r="I14" s="23"/>
      <c r="J14" s="23"/>
      <c r="K14" s="23"/>
      <c r="L14" s="23"/>
      <c r="M14" s="23"/>
      <c r="N14" s="23" t="s">
        <v>50</v>
      </c>
      <c r="O14" s="75" t="s">
        <v>73</v>
      </c>
      <c r="P14" s="75">
        <v>4</v>
      </c>
      <c r="Q14" s="81" t="s">
        <v>33</v>
      </c>
      <c r="R14" s="7">
        <f t="shared" si="0"/>
        <v>0</v>
      </c>
      <c r="S14" s="7">
        <f t="shared" si="1"/>
        <v>0</v>
      </c>
      <c r="T14" s="7">
        <f t="shared" si="2"/>
        <v>42</v>
      </c>
      <c r="U14" s="7">
        <f t="shared" si="3"/>
        <v>0</v>
      </c>
      <c r="V14" s="6" t="s">
        <v>67</v>
      </c>
      <c r="W14" s="7">
        <f t="shared" si="4"/>
        <v>42</v>
      </c>
      <c r="X14" s="7">
        <f t="shared" si="5"/>
        <v>0</v>
      </c>
      <c r="Y14" s="7">
        <f t="shared" si="6"/>
        <v>0</v>
      </c>
      <c r="Z14" s="7">
        <f t="shared" si="6"/>
        <v>0</v>
      </c>
      <c r="AA14" s="7">
        <f t="shared" si="6"/>
        <v>42</v>
      </c>
    </row>
    <row r="15" spans="1:27" ht="12.75">
      <c r="A15" s="72" t="s">
        <v>167</v>
      </c>
      <c r="B15" s="56" t="s">
        <v>156</v>
      </c>
      <c r="C15" s="73">
        <v>5</v>
      </c>
      <c r="D15" s="23">
        <v>2</v>
      </c>
      <c r="E15" s="23"/>
      <c r="F15" s="23"/>
      <c r="G15" s="23">
        <v>1</v>
      </c>
      <c r="H15" s="23">
        <v>3</v>
      </c>
      <c r="I15" s="23"/>
      <c r="J15" s="23"/>
      <c r="K15" s="23"/>
      <c r="L15" s="23"/>
      <c r="M15" s="23"/>
      <c r="N15" s="23" t="s">
        <v>50</v>
      </c>
      <c r="O15" s="75" t="s">
        <v>73</v>
      </c>
      <c r="P15" s="75">
        <v>4</v>
      </c>
      <c r="Q15" s="81" t="s">
        <v>33</v>
      </c>
      <c r="R15" s="7">
        <f t="shared" si="0"/>
        <v>0</v>
      </c>
      <c r="S15" s="7">
        <f t="shared" si="1"/>
        <v>0</v>
      </c>
      <c r="T15" s="7">
        <f t="shared" si="2"/>
        <v>42</v>
      </c>
      <c r="U15" s="7">
        <f t="shared" si="3"/>
        <v>0</v>
      </c>
      <c r="V15" s="51" t="s">
        <v>114</v>
      </c>
      <c r="W15" s="7">
        <f t="shared" si="4"/>
        <v>0</v>
      </c>
      <c r="X15" s="7">
        <f t="shared" si="5"/>
        <v>0</v>
      </c>
      <c r="Y15" s="7">
        <f t="shared" si="6"/>
        <v>0</v>
      </c>
      <c r="Z15" s="7">
        <f t="shared" si="6"/>
        <v>0</v>
      </c>
      <c r="AA15" s="7">
        <f t="shared" si="6"/>
        <v>42</v>
      </c>
    </row>
    <row r="16" spans="1:27" ht="12.75">
      <c r="A16" s="72" t="s">
        <v>48</v>
      </c>
      <c r="B16" s="56" t="s">
        <v>157</v>
      </c>
      <c r="C16" s="73">
        <v>5</v>
      </c>
      <c r="D16" s="23">
        <v>2</v>
      </c>
      <c r="E16" s="23"/>
      <c r="F16" s="23">
        <v>2</v>
      </c>
      <c r="G16" s="23"/>
      <c r="H16" s="23">
        <v>4</v>
      </c>
      <c r="I16" s="23"/>
      <c r="J16" s="23"/>
      <c r="K16" s="23"/>
      <c r="L16" s="23"/>
      <c r="M16" s="23"/>
      <c r="N16" s="23" t="s">
        <v>46</v>
      </c>
      <c r="O16" s="75" t="s">
        <v>71</v>
      </c>
      <c r="P16" s="75">
        <v>4</v>
      </c>
      <c r="Q16" s="81" t="s">
        <v>31</v>
      </c>
      <c r="R16" s="7">
        <f t="shared" si="0"/>
        <v>0</v>
      </c>
      <c r="S16" s="7">
        <f t="shared" si="1"/>
        <v>56</v>
      </c>
      <c r="T16" s="7">
        <f t="shared" si="2"/>
        <v>0</v>
      </c>
      <c r="U16" s="7">
        <f t="shared" si="3"/>
        <v>0</v>
      </c>
      <c r="V16" s="6" t="s">
        <v>69</v>
      </c>
      <c r="W16" s="7">
        <f t="shared" si="4"/>
        <v>0</v>
      </c>
      <c r="X16" s="7">
        <f t="shared" si="5"/>
        <v>0</v>
      </c>
      <c r="Y16" s="7">
        <f t="shared" si="6"/>
        <v>56</v>
      </c>
      <c r="Z16" s="7">
        <f t="shared" si="6"/>
        <v>0</v>
      </c>
      <c r="AA16" s="7">
        <f t="shared" si="6"/>
        <v>0</v>
      </c>
    </row>
    <row r="17" spans="1:27" ht="12.75">
      <c r="A17" s="72" t="s">
        <v>76</v>
      </c>
      <c r="B17" s="56" t="s">
        <v>158</v>
      </c>
      <c r="C17" s="73">
        <v>5</v>
      </c>
      <c r="D17" s="23">
        <v>2</v>
      </c>
      <c r="E17" s="23">
        <v>1</v>
      </c>
      <c r="F17" s="23"/>
      <c r="G17" s="23"/>
      <c r="H17" s="23">
        <v>4</v>
      </c>
      <c r="I17" s="23"/>
      <c r="J17" s="23"/>
      <c r="K17" s="23"/>
      <c r="L17" s="23"/>
      <c r="M17" s="23"/>
      <c r="N17" s="23" t="s">
        <v>46</v>
      </c>
      <c r="O17" s="75" t="s">
        <v>71</v>
      </c>
      <c r="P17" s="75">
        <v>2</v>
      </c>
      <c r="Q17" s="81" t="s">
        <v>31</v>
      </c>
      <c r="R17" s="7">
        <f t="shared" si="0"/>
        <v>0</v>
      </c>
      <c r="S17" s="7">
        <f t="shared" si="1"/>
        <v>42</v>
      </c>
      <c r="T17" s="7">
        <f t="shared" si="2"/>
        <v>0</v>
      </c>
      <c r="U17" s="7">
        <f t="shared" si="3"/>
        <v>0</v>
      </c>
      <c r="V17" s="6" t="s">
        <v>69</v>
      </c>
      <c r="W17" s="7">
        <f t="shared" si="4"/>
        <v>0</v>
      </c>
      <c r="X17" s="7">
        <f t="shared" si="5"/>
        <v>0</v>
      </c>
      <c r="Y17" s="7">
        <f t="shared" si="6"/>
        <v>42</v>
      </c>
      <c r="Z17" s="7">
        <f t="shared" si="6"/>
        <v>0</v>
      </c>
      <c r="AA17" s="7">
        <f t="shared" si="6"/>
        <v>0</v>
      </c>
    </row>
    <row r="18" spans="1:27" ht="12.75">
      <c r="A18" s="72" t="s">
        <v>51</v>
      </c>
      <c r="B18" s="56" t="s">
        <v>159</v>
      </c>
      <c r="C18" s="73">
        <v>5</v>
      </c>
      <c r="D18" s="23">
        <v>3</v>
      </c>
      <c r="E18" s="23">
        <v>2</v>
      </c>
      <c r="F18" s="23">
        <v>1</v>
      </c>
      <c r="G18" s="23"/>
      <c r="H18" s="23">
        <v>6</v>
      </c>
      <c r="I18" s="23"/>
      <c r="J18" s="23"/>
      <c r="K18" s="23"/>
      <c r="L18" s="23"/>
      <c r="M18" s="23"/>
      <c r="N18" s="23" t="s">
        <v>46</v>
      </c>
      <c r="O18" s="75" t="s">
        <v>71</v>
      </c>
      <c r="P18" s="75">
        <v>4</v>
      </c>
      <c r="Q18" s="81" t="s">
        <v>31</v>
      </c>
      <c r="R18" s="7">
        <f t="shared" si="0"/>
        <v>0</v>
      </c>
      <c r="S18" s="7">
        <f t="shared" si="1"/>
        <v>84</v>
      </c>
      <c r="T18" s="7">
        <f t="shared" si="2"/>
        <v>0</v>
      </c>
      <c r="U18" s="7">
        <f t="shared" si="3"/>
        <v>0</v>
      </c>
      <c r="V18" s="6" t="s">
        <v>69</v>
      </c>
      <c r="W18" s="7">
        <f t="shared" si="4"/>
        <v>0</v>
      </c>
      <c r="X18" s="7">
        <f t="shared" si="5"/>
        <v>0</v>
      </c>
      <c r="Y18" s="7">
        <f t="shared" si="6"/>
        <v>84</v>
      </c>
      <c r="Z18" s="7">
        <f t="shared" si="6"/>
        <v>0</v>
      </c>
      <c r="AA18" s="7">
        <f t="shared" si="6"/>
        <v>0</v>
      </c>
    </row>
    <row r="19" spans="1:27" ht="12.75">
      <c r="A19" s="72" t="s">
        <v>49</v>
      </c>
      <c r="B19" s="56" t="s">
        <v>160</v>
      </c>
      <c r="C19" s="73">
        <v>6</v>
      </c>
      <c r="D19" s="23"/>
      <c r="E19" s="23"/>
      <c r="F19" s="23"/>
      <c r="G19" s="23"/>
      <c r="H19" s="23"/>
      <c r="I19" s="23">
        <v>2</v>
      </c>
      <c r="J19" s="23"/>
      <c r="K19" s="23">
        <v>1</v>
      </c>
      <c r="L19" s="23">
        <v>1</v>
      </c>
      <c r="M19" s="23">
        <v>4</v>
      </c>
      <c r="N19" s="23" t="s">
        <v>52</v>
      </c>
      <c r="O19" s="75" t="s">
        <v>71</v>
      </c>
      <c r="P19" s="75">
        <v>3</v>
      </c>
      <c r="Q19" s="81" t="s">
        <v>31</v>
      </c>
      <c r="R19" s="7">
        <f t="shared" si="0"/>
        <v>0</v>
      </c>
      <c r="S19" s="7">
        <f t="shared" si="1"/>
        <v>56</v>
      </c>
      <c r="T19" s="7">
        <f t="shared" si="2"/>
        <v>0</v>
      </c>
      <c r="U19" s="7">
        <f t="shared" si="3"/>
        <v>0</v>
      </c>
      <c r="V19" s="6" t="s">
        <v>69</v>
      </c>
      <c r="W19" s="7">
        <f t="shared" si="4"/>
        <v>0</v>
      </c>
      <c r="X19" s="7">
        <f t="shared" si="5"/>
        <v>0</v>
      </c>
      <c r="Y19" s="7">
        <f t="shared" si="6"/>
        <v>56</v>
      </c>
      <c r="Z19" s="7">
        <f t="shared" si="6"/>
        <v>0</v>
      </c>
      <c r="AA19" s="7">
        <f t="shared" si="6"/>
        <v>0</v>
      </c>
    </row>
    <row r="20" spans="1:27" ht="12.75">
      <c r="A20" s="72" t="s">
        <v>100</v>
      </c>
      <c r="B20" s="56" t="s">
        <v>161</v>
      </c>
      <c r="C20" s="73">
        <v>6</v>
      </c>
      <c r="D20" s="23"/>
      <c r="E20" s="23"/>
      <c r="F20" s="23"/>
      <c r="G20" s="23"/>
      <c r="H20" s="23"/>
      <c r="I20" s="23">
        <v>2</v>
      </c>
      <c r="J20" s="23"/>
      <c r="K20" s="23">
        <v>1</v>
      </c>
      <c r="L20" s="23">
        <v>1</v>
      </c>
      <c r="M20" s="23">
        <v>4</v>
      </c>
      <c r="N20" s="23" t="s">
        <v>52</v>
      </c>
      <c r="O20" s="75"/>
      <c r="P20" s="75">
        <v>4</v>
      </c>
      <c r="Q20" s="81" t="s">
        <v>31</v>
      </c>
      <c r="R20" s="7">
        <f t="shared" si="0"/>
        <v>0</v>
      </c>
      <c r="S20" s="7">
        <f t="shared" si="1"/>
        <v>56</v>
      </c>
      <c r="T20" s="7">
        <f t="shared" si="2"/>
        <v>0</v>
      </c>
      <c r="U20" s="7">
        <f t="shared" si="3"/>
        <v>0</v>
      </c>
      <c r="V20" s="6" t="s">
        <v>69</v>
      </c>
      <c r="W20" s="7">
        <f t="shared" si="4"/>
        <v>0</v>
      </c>
      <c r="X20" s="7">
        <f t="shared" si="5"/>
        <v>0</v>
      </c>
      <c r="Y20" s="7">
        <f t="shared" si="6"/>
        <v>0</v>
      </c>
      <c r="Z20" s="7">
        <f t="shared" si="6"/>
        <v>0</v>
      </c>
      <c r="AA20" s="7">
        <f t="shared" si="6"/>
        <v>0</v>
      </c>
    </row>
    <row r="21" spans="1:27" ht="12.75">
      <c r="A21" s="72" t="s">
        <v>53</v>
      </c>
      <c r="B21" s="56" t="s">
        <v>162</v>
      </c>
      <c r="C21" s="73">
        <v>6</v>
      </c>
      <c r="D21" s="23"/>
      <c r="E21" s="23"/>
      <c r="F21" s="23"/>
      <c r="G21" s="23"/>
      <c r="H21" s="23"/>
      <c r="I21" s="23">
        <v>3</v>
      </c>
      <c r="J21" s="23"/>
      <c r="K21" s="23">
        <v>2</v>
      </c>
      <c r="L21" s="23">
        <v>1</v>
      </c>
      <c r="M21" s="23">
        <v>6</v>
      </c>
      <c r="N21" s="23" t="s">
        <v>52</v>
      </c>
      <c r="O21" s="75" t="s">
        <v>71</v>
      </c>
      <c r="P21" s="75">
        <v>4</v>
      </c>
      <c r="Q21" s="81" t="s">
        <v>31</v>
      </c>
      <c r="R21" s="7">
        <f t="shared" si="0"/>
        <v>0</v>
      </c>
      <c r="S21" s="7">
        <f t="shared" si="1"/>
        <v>84</v>
      </c>
      <c r="T21" s="7">
        <f t="shared" si="2"/>
        <v>0</v>
      </c>
      <c r="U21" s="7">
        <f t="shared" si="3"/>
        <v>0</v>
      </c>
      <c r="V21" s="6" t="s">
        <v>69</v>
      </c>
      <c r="W21" s="7">
        <f t="shared" si="4"/>
        <v>0</v>
      </c>
      <c r="X21" s="7">
        <f t="shared" si="5"/>
        <v>0</v>
      </c>
      <c r="Y21" s="7">
        <f t="shared" si="6"/>
        <v>84</v>
      </c>
      <c r="Z21" s="7">
        <f t="shared" si="6"/>
        <v>0</v>
      </c>
      <c r="AA21" s="7">
        <f t="shared" si="6"/>
        <v>0</v>
      </c>
    </row>
    <row r="22" spans="1:27" ht="12.75">
      <c r="A22" s="72" t="s">
        <v>90</v>
      </c>
      <c r="B22" s="56" t="s">
        <v>163</v>
      </c>
      <c r="C22" s="73">
        <v>6</v>
      </c>
      <c r="D22" s="23"/>
      <c r="E22" s="23"/>
      <c r="F22" s="23"/>
      <c r="G22" s="23"/>
      <c r="H22" s="23"/>
      <c r="I22" s="23">
        <v>2</v>
      </c>
      <c r="J22" s="23">
        <v>1</v>
      </c>
      <c r="K22" s="23">
        <v>2</v>
      </c>
      <c r="L22" s="23"/>
      <c r="M22" s="23">
        <v>5</v>
      </c>
      <c r="N22" s="23" t="s">
        <v>52</v>
      </c>
      <c r="O22" s="75" t="s">
        <v>71</v>
      </c>
      <c r="P22" s="75">
        <v>4</v>
      </c>
      <c r="Q22" s="81" t="s">
        <v>31</v>
      </c>
      <c r="R22" s="7">
        <f t="shared" si="0"/>
        <v>0</v>
      </c>
      <c r="S22" s="7">
        <f t="shared" si="1"/>
        <v>70</v>
      </c>
      <c r="T22" s="7">
        <f t="shared" si="2"/>
        <v>0</v>
      </c>
      <c r="U22" s="7">
        <f t="shared" si="3"/>
        <v>0</v>
      </c>
      <c r="V22" s="6" t="s">
        <v>69</v>
      </c>
      <c r="W22" s="7">
        <f t="shared" si="4"/>
        <v>0</v>
      </c>
      <c r="X22" s="7">
        <f t="shared" si="5"/>
        <v>0</v>
      </c>
      <c r="Y22" s="7">
        <f t="shared" si="6"/>
        <v>70</v>
      </c>
      <c r="Z22" s="7">
        <f t="shared" si="6"/>
        <v>0</v>
      </c>
      <c r="AA22" s="7">
        <f t="shared" si="6"/>
        <v>0</v>
      </c>
    </row>
    <row r="23" spans="1:27" ht="25.5">
      <c r="A23" s="72" t="s">
        <v>95</v>
      </c>
      <c r="B23" s="56" t="s">
        <v>164</v>
      </c>
      <c r="C23" s="73">
        <v>6</v>
      </c>
      <c r="D23" s="23"/>
      <c r="E23" s="23"/>
      <c r="F23" s="23"/>
      <c r="G23" s="23"/>
      <c r="H23" s="23"/>
      <c r="I23" s="23">
        <v>2</v>
      </c>
      <c r="J23" s="23"/>
      <c r="K23" s="23">
        <v>1</v>
      </c>
      <c r="L23" s="23"/>
      <c r="M23" s="23">
        <v>4</v>
      </c>
      <c r="N23" s="23" t="s">
        <v>54</v>
      </c>
      <c r="O23" s="75"/>
      <c r="P23" s="75">
        <v>3</v>
      </c>
      <c r="Q23" s="81" t="s">
        <v>33</v>
      </c>
      <c r="R23" s="7">
        <f t="shared" si="0"/>
        <v>0</v>
      </c>
      <c r="S23" s="7">
        <f t="shared" si="1"/>
        <v>0</v>
      </c>
      <c r="T23" s="7">
        <f t="shared" si="2"/>
        <v>42</v>
      </c>
      <c r="U23" s="7">
        <f t="shared" si="3"/>
        <v>0</v>
      </c>
      <c r="V23" s="6" t="s">
        <v>69</v>
      </c>
      <c r="W23" s="7">
        <f t="shared" si="4"/>
        <v>0</v>
      </c>
      <c r="X23" s="7">
        <f t="shared" si="5"/>
        <v>0</v>
      </c>
      <c r="Y23" s="7">
        <f t="shared" si="6"/>
        <v>0</v>
      </c>
      <c r="Z23" s="7">
        <f t="shared" si="6"/>
        <v>0</v>
      </c>
      <c r="AA23" s="7">
        <f t="shared" si="6"/>
        <v>0</v>
      </c>
    </row>
    <row r="24" spans="1:27" ht="12.75">
      <c r="A24" s="72" t="s">
        <v>91</v>
      </c>
      <c r="B24" s="56" t="s">
        <v>165</v>
      </c>
      <c r="C24" s="73">
        <v>6</v>
      </c>
      <c r="D24" s="23"/>
      <c r="E24" s="23"/>
      <c r="F24" s="23"/>
      <c r="G24" s="23"/>
      <c r="H24" s="23"/>
      <c r="I24" s="23">
        <v>2</v>
      </c>
      <c r="J24" s="23"/>
      <c r="K24" s="23">
        <v>2</v>
      </c>
      <c r="L24" s="23">
        <v>1</v>
      </c>
      <c r="M24" s="23">
        <v>4</v>
      </c>
      <c r="N24" s="23" t="s">
        <v>52</v>
      </c>
      <c r="O24" s="75" t="s">
        <v>71</v>
      </c>
      <c r="P24" s="75">
        <v>4</v>
      </c>
      <c r="Q24" s="81" t="s">
        <v>33</v>
      </c>
      <c r="R24" s="7">
        <f t="shared" si="0"/>
        <v>0</v>
      </c>
      <c r="S24" s="7">
        <f t="shared" si="1"/>
        <v>0</v>
      </c>
      <c r="T24" s="7">
        <f t="shared" si="2"/>
        <v>70</v>
      </c>
      <c r="U24" s="7">
        <f t="shared" si="3"/>
        <v>0</v>
      </c>
      <c r="V24" s="6" t="s">
        <v>69</v>
      </c>
      <c r="W24" s="7">
        <f t="shared" si="4"/>
        <v>0</v>
      </c>
      <c r="X24" s="7">
        <f t="shared" si="5"/>
        <v>0</v>
      </c>
      <c r="Y24" s="7">
        <f t="shared" si="6"/>
        <v>70</v>
      </c>
      <c r="Z24" s="7">
        <f t="shared" si="6"/>
        <v>0</v>
      </c>
      <c r="AA24" s="7">
        <f t="shared" si="6"/>
        <v>0</v>
      </c>
    </row>
    <row r="25" spans="1:27" ht="12.75">
      <c r="A25" s="85" t="s">
        <v>45</v>
      </c>
      <c r="B25" s="56" t="s">
        <v>166</v>
      </c>
      <c r="C25" s="73">
        <v>6</v>
      </c>
      <c r="D25" s="23"/>
      <c r="E25" s="23"/>
      <c r="F25" s="23"/>
      <c r="G25" s="23"/>
      <c r="H25" s="23"/>
      <c r="I25" s="23"/>
      <c r="J25" s="23"/>
      <c r="K25" s="23"/>
      <c r="L25" s="23"/>
      <c r="M25" s="23">
        <v>3</v>
      </c>
      <c r="N25" s="97" t="s">
        <v>54</v>
      </c>
      <c r="O25" s="75" t="s">
        <v>73</v>
      </c>
      <c r="P25" s="75"/>
      <c r="Q25" s="81" t="s">
        <v>31</v>
      </c>
      <c r="R25" s="7">
        <f t="shared" si="0"/>
        <v>0</v>
      </c>
      <c r="S25" s="14">
        <v>90</v>
      </c>
      <c r="T25" s="7">
        <f t="shared" si="2"/>
        <v>0</v>
      </c>
      <c r="U25" s="7">
        <f t="shared" si="3"/>
        <v>0</v>
      </c>
      <c r="V25" s="6" t="s">
        <v>69</v>
      </c>
      <c r="W25" s="7">
        <f>IF(V25="o",SUM(R25,S25,T25,U25,),0)</f>
        <v>0</v>
      </c>
      <c r="X25" s="7">
        <f>IF(V25="f",SUM(S25,T25,U25,V25,),0)</f>
        <v>0</v>
      </c>
      <c r="Y25" s="14">
        <f>IF(EXACT($O25,Y$11),3*30,0)</f>
        <v>0</v>
      </c>
      <c r="Z25" s="14">
        <f>IF(EXACT($O25,Z$11),3*30,0)</f>
        <v>0</v>
      </c>
      <c r="AA25" s="14">
        <f>IF(EXACT($O25,AA$11),3*30,0)</f>
        <v>90</v>
      </c>
    </row>
    <row r="26" spans="1:27" ht="12.75">
      <c r="A26" s="90"/>
      <c r="B26" s="84"/>
      <c r="C26" s="84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91"/>
      <c r="P26" s="91"/>
      <c r="Q26" s="76"/>
      <c r="R26" s="7">
        <f t="shared" si="0"/>
        <v>0</v>
      </c>
      <c r="S26" s="7">
        <f t="shared" si="1"/>
        <v>0</v>
      </c>
      <c r="T26" s="7">
        <f t="shared" si="2"/>
        <v>0</v>
      </c>
      <c r="U26" s="7">
        <f t="shared" si="3"/>
        <v>0</v>
      </c>
      <c r="V26" s="6"/>
      <c r="W26" s="7">
        <f t="shared" si="4"/>
        <v>0</v>
      </c>
      <c r="X26" s="7">
        <f t="shared" si="5"/>
        <v>0</v>
      </c>
      <c r="Y26" s="7">
        <f t="shared" si="6"/>
        <v>0</v>
      </c>
      <c r="Z26" s="7">
        <f t="shared" si="6"/>
        <v>0</v>
      </c>
      <c r="AA26" s="7">
        <f t="shared" si="6"/>
        <v>0</v>
      </c>
    </row>
    <row r="27" spans="1:27" ht="12.75">
      <c r="A27" s="92"/>
      <c r="B27" s="93"/>
      <c r="C27" s="93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94"/>
      <c r="P27" s="94"/>
      <c r="Q27" s="81"/>
      <c r="R27" s="7">
        <f t="shared" si="0"/>
        <v>0</v>
      </c>
      <c r="S27" s="7">
        <f t="shared" si="1"/>
        <v>0</v>
      </c>
      <c r="T27" s="7">
        <f t="shared" si="2"/>
        <v>0</v>
      </c>
      <c r="U27" s="7">
        <f t="shared" si="3"/>
        <v>0</v>
      </c>
      <c r="V27" s="6"/>
      <c r="W27" s="7">
        <f t="shared" si="4"/>
        <v>0</v>
      </c>
      <c r="X27" s="7">
        <f t="shared" si="5"/>
        <v>0</v>
      </c>
      <c r="Y27" s="7">
        <f t="shared" si="6"/>
        <v>0</v>
      </c>
      <c r="Z27" s="7">
        <f t="shared" si="6"/>
        <v>0</v>
      </c>
      <c r="AA27" s="7">
        <f t="shared" si="6"/>
        <v>0</v>
      </c>
    </row>
    <row r="28" spans="1:27" ht="12.75">
      <c r="A28" s="92"/>
      <c r="B28" s="93"/>
      <c r="C28" s="93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94"/>
      <c r="P28" s="94"/>
      <c r="Q28" s="81"/>
      <c r="R28" s="7">
        <f t="shared" si="0"/>
        <v>0</v>
      </c>
      <c r="S28" s="7">
        <f t="shared" si="1"/>
        <v>0</v>
      </c>
      <c r="T28" s="7">
        <f t="shared" si="2"/>
        <v>0</v>
      </c>
      <c r="U28" s="7">
        <f t="shared" si="3"/>
        <v>0</v>
      </c>
      <c r="V28" s="6"/>
      <c r="W28" s="7">
        <f t="shared" si="4"/>
        <v>0</v>
      </c>
      <c r="X28" s="7">
        <f t="shared" si="5"/>
        <v>0</v>
      </c>
      <c r="Y28" s="7">
        <f t="shared" si="6"/>
        <v>0</v>
      </c>
      <c r="Z28" s="7">
        <f t="shared" si="6"/>
        <v>0</v>
      </c>
      <c r="AA28" s="7">
        <f t="shared" si="6"/>
        <v>0</v>
      </c>
    </row>
    <row r="29" spans="1:27" ht="12.75">
      <c r="A29" s="85" t="s">
        <v>105</v>
      </c>
      <c r="B29" s="95"/>
      <c r="C29" s="73">
        <v>5</v>
      </c>
      <c r="D29" s="23">
        <v>2</v>
      </c>
      <c r="E29" s="23">
        <v>2</v>
      </c>
      <c r="F29" s="23"/>
      <c r="G29" s="23"/>
      <c r="H29" s="23"/>
      <c r="I29" s="23"/>
      <c r="J29" s="23"/>
      <c r="K29" s="23"/>
      <c r="L29" s="23"/>
      <c r="M29" s="23"/>
      <c r="N29" s="97" t="s">
        <v>46</v>
      </c>
      <c r="O29" s="94"/>
      <c r="P29" s="94"/>
      <c r="Q29" s="81"/>
      <c r="R29" s="7">
        <f t="shared" si="0"/>
        <v>0</v>
      </c>
      <c r="S29" s="7">
        <f t="shared" si="1"/>
        <v>0</v>
      </c>
      <c r="T29" s="7">
        <f t="shared" si="2"/>
        <v>0</v>
      </c>
      <c r="U29" s="7">
        <f t="shared" si="3"/>
        <v>0</v>
      </c>
      <c r="V29" s="6" t="s">
        <v>26</v>
      </c>
      <c r="W29" s="7">
        <f t="shared" si="4"/>
        <v>0</v>
      </c>
      <c r="X29" s="7">
        <f>IF(V29="f",SUM(D29,E29,F29,G29,I29,J29,K29,L29)*14,0)</f>
        <v>56</v>
      </c>
      <c r="Y29" s="7">
        <f t="shared" si="6"/>
        <v>0</v>
      </c>
      <c r="Z29" s="7">
        <f t="shared" si="6"/>
        <v>0</v>
      </c>
      <c r="AA29" s="7">
        <f t="shared" si="6"/>
        <v>0</v>
      </c>
    </row>
    <row r="30" spans="1:27" ht="12.75">
      <c r="A30" s="74" t="s">
        <v>106</v>
      </c>
      <c r="B30" s="73"/>
      <c r="C30" s="73">
        <v>6</v>
      </c>
      <c r="D30" s="23"/>
      <c r="E30" s="23"/>
      <c r="F30" s="23"/>
      <c r="G30" s="23"/>
      <c r="H30" s="23"/>
      <c r="I30" s="23">
        <v>2</v>
      </c>
      <c r="J30" s="23">
        <v>2</v>
      </c>
      <c r="K30" s="23"/>
      <c r="L30" s="23"/>
      <c r="M30" s="23"/>
      <c r="N30" s="23" t="s">
        <v>52</v>
      </c>
      <c r="O30" s="94"/>
      <c r="P30" s="94"/>
      <c r="Q30" s="81"/>
      <c r="R30" s="7">
        <f t="shared" si="0"/>
        <v>0</v>
      </c>
      <c r="S30" s="7">
        <f t="shared" si="1"/>
        <v>0</v>
      </c>
      <c r="T30" s="7">
        <f t="shared" si="2"/>
        <v>0</v>
      </c>
      <c r="U30" s="7">
        <f t="shared" si="3"/>
        <v>0</v>
      </c>
      <c r="V30" s="6" t="s">
        <v>26</v>
      </c>
      <c r="W30" s="7">
        <f t="shared" si="4"/>
        <v>0</v>
      </c>
      <c r="X30" s="7">
        <f>IF(V30="f",SUM(D30,E30,F30,G30,I30,J30,K30,L30)*14,0)</f>
        <v>56</v>
      </c>
      <c r="Y30" s="7">
        <f t="shared" si="6"/>
        <v>0</v>
      </c>
      <c r="Z30" s="7">
        <f t="shared" si="6"/>
        <v>0</v>
      </c>
      <c r="AA30" s="7">
        <f t="shared" si="6"/>
        <v>0</v>
      </c>
    </row>
    <row r="31" spans="1:27" ht="12.75">
      <c r="A31" s="92"/>
      <c r="B31" s="93"/>
      <c r="C31" s="93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94"/>
      <c r="P31" s="94"/>
      <c r="Q31" s="81"/>
      <c r="R31" s="7">
        <f t="shared" si="0"/>
        <v>0</v>
      </c>
      <c r="S31" s="7">
        <f t="shared" si="1"/>
        <v>0</v>
      </c>
      <c r="T31" s="7">
        <f t="shared" si="2"/>
        <v>0</v>
      </c>
      <c r="U31" s="7">
        <f t="shared" si="3"/>
        <v>0</v>
      </c>
      <c r="V31" s="6"/>
      <c r="W31" s="7">
        <f t="shared" si="4"/>
        <v>0</v>
      </c>
      <c r="X31" s="7">
        <f t="shared" si="5"/>
        <v>0</v>
      </c>
      <c r="Y31" s="7">
        <f t="shared" si="6"/>
        <v>0</v>
      </c>
      <c r="Z31" s="7">
        <f t="shared" si="6"/>
        <v>0</v>
      </c>
      <c r="AA31" s="7">
        <f t="shared" si="6"/>
        <v>0</v>
      </c>
    </row>
    <row r="32" spans="1:27" ht="12.75">
      <c r="A32" s="87"/>
      <c r="B32" s="87"/>
      <c r="C32" s="87"/>
      <c r="D32" s="98">
        <f>SUM(D12:D14,D16:D25)</f>
        <v>15</v>
      </c>
      <c r="E32" s="98">
        <f aca="true" t="shared" si="7" ref="E32:M32">SUM(E12:E14,E16:E25)</f>
        <v>6</v>
      </c>
      <c r="F32" s="98">
        <f t="shared" si="7"/>
        <v>7</v>
      </c>
      <c r="G32" s="98">
        <f t="shared" si="7"/>
        <v>1</v>
      </c>
      <c r="H32" s="98">
        <f t="shared" si="7"/>
        <v>30</v>
      </c>
      <c r="I32" s="98">
        <f t="shared" si="7"/>
        <v>13</v>
      </c>
      <c r="J32" s="98">
        <f t="shared" si="7"/>
        <v>1</v>
      </c>
      <c r="K32" s="98">
        <f t="shared" si="7"/>
        <v>9</v>
      </c>
      <c r="L32" s="98">
        <f t="shared" si="7"/>
        <v>4</v>
      </c>
      <c r="M32" s="98">
        <f t="shared" si="7"/>
        <v>30</v>
      </c>
      <c r="N32" s="89"/>
      <c r="O32" s="99"/>
      <c r="P32" s="100">
        <f>SUM(P12:P14,P16:P31)</f>
        <v>44</v>
      </c>
      <c r="Q32" s="100"/>
      <c r="R32" s="8">
        <f>SUM(R12:R14,R16:R31)</f>
        <v>0</v>
      </c>
      <c r="S32" s="8">
        <f>SUM(S12:S14,S16:S31)</f>
        <v>720</v>
      </c>
      <c r="T32" s="8">
        <f>SUM(T12:T14,T16:T31)</f>
        <v>154</v>
      </c>
      <c r="U32" s="8">
        <f>SUM(U12:U14,U16:U31)</f>
        <v>0</v>
      </c>
      <c r="V32" s="8"/>
      <c r="W32" s="8">
        <f>SUM(W12:W14,W16:W31)</f>
        <v>42</v>
      </c>
      <c r="X32" s="8">
        <f>SUM(X12:X14,X16:X31)</f>
        <v>112</v>
      </c>
      <c r="Y32" s="8">
        <f>SUM(Y12:Y14,Y16:Y31)</f>
        <v>644</v>
      </c>
      <c r="Z32" s="8">
        <f>SUM(Z12:Z14,Z16:Z31)</f>
        <v>0</v>
      </c>
      <c r="AA32" s="8">
        <f>SUM(AA12:AA14,AA16:AA31)</f>
        <v>132</v>
      </c>
    </row>
    <row r="33" spans="1:17" ht="12.75">
      <c r="A33" s="86"/>
      <c r="B33" s="86"/>
      <c r="C33" s="87"/>
      <c r="D33" s="86"/>
      <c r="E33" s="88">
        <f>SUM(D32:G32)</f>
        <v>29</v>
      </c>
      <c r="F33" s="86"/>
      <c r="G33" s="86"/>
      <c r="H33" s="86"/>
      <c r="I33" s="86"/>
      <c r="J33" s="88">
        <f>SUM(I32:L32)</f>
        <v>27</v>
      </c>
      <c r="K33" s="86"/>
      <c r="L33" s="86"/>
      <c r="M33" s="86"/>
      <c r="N33" s="87"/>
      <c r="O33" s="96"/>
      <c r="P33" s="96"/>
      <c r="Q33" s="89"/>
    </row>
    <row r="34" spans="1:17" ht="12.75">
      <c r="A34" s="86"/>
      <c r="B34" s="86"/>
      <c r="C34" s="87"/>
      <c r="D34" s="87"/>
      <c r="E34" s="87"/>
      <c r="F34" s="87"/>
      <c r="G34" s="87"/>
      <c r="H34" s="88"/>
      <c r="I34" s="86"/>
      <c r="J34" s="87"/>
      <c r="K34" s="87"/>
      <c r="L34" s="87"/>
      <c r="M34" s="88"/>
      <c r="N34" s="86"/>
      <c r="O34" s="96"/>
      <c r="P34" s="96"/>
      <c r="Q34" s="89"/>
    </row>
    <row r="38" ht="12.75">
      <c r="A38" s="2" t="s">
        <v>201</v>
      </c>
    </row>
    <row r="39" ht="12.75">
      <c r="A39" t="s">
        <v>202</v>
      </c>
    </row>
    <row r="44" spans="1:12" ht="15.75">
      <c r="A44" s="59" t="s">
        <v>213</v>
      </c>
      <c r="B44" s="60"/>
      <c r="C44" s="61"/>
      <c r="D44" s="63"/>
      <c r="E44" s="63"/>
      <c r="F44" s="63"/>
      <c r="G44" s="64"/>
      <c r="H44" s="65" t="s">
        <v>214</v>
      </c>
      <c r="I44" s="61"/>
      <c r="J44" s="61"/>
      <c r="K44" s="61"/>
      <c r="L44" s="63"/>
    </row>
    <row r="45" spans="1:12" ht="15.75">
      <c r="A45" s="61"/>
      <c r="B45" s="60"/>
      <c r="C45" s="61"/>
      <c r="D45" s="63"/>
      <c r="E45" s="63"/>
      <c r="F45" s="63"/>
      <c r="G45" s="66"/>
      <c r="H45" s="61"/>
      <c r="I45" s="61"/>
      <c r="J45" s="61"/>
      <c r="K45" s="63"/>
      <c r="L45" s="63"/>
    </row>
    <row r="46" spans="1:12" ht="15.75">
      <c r="A46" s="61" t="s">
        <v>215</v>
      </c>
      <c r="B46" s="60"/>
      <c r="C46" s="61"/>
      <c r="D46" s="61"/>
      <c r="E46" s="61" t="s">
        <v>216</v>
      </c>
      <c r="F46" s="61"/>
      <c r="G46" s="61"/>
      <c r="H46" s="61"/>
      <c r="I46" s="61"/>
      <c r="J46" s="61"/>
      <c r="K46" s="61"/>
      <c r="L46" s="61"/>
    </row>
  </sheetData>
  <printOptions horizontalCentered="1" verticalCentered="1"/>
  <pageMargins left="0.7480314960629921" right="0.5905511811023623" top="0.984251968503937" bottom="0.984251968503937" header="0.5118110236220472" footer="0.5118110236220472"/>
  <pageSetup horizontalDpi="600" verticalDpi="600" orientation="portrait" paperSize="9" r:id="rId1"/>
  <ignoredErrors>
    <ignoredError sqref="Y25 Z25:AA25 X2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B51"/>
  <sheetViews>
    <sheetView workbookViewId="0" topLeftCell="A7">
      <selection activeCell="N25" sqref="N25"/>
    </sheetView>
  </sheetViews>
  <sheetFormatPr defaultColWidth="9.140625" defaultRowHeight="12.75"/>
  <cols>
    <col min="1" max="1" width="31.28125" style="0" customWidth="1"/>
    <col min="2" max="2" width="7.00390625" style="0" customWidth="1"/>
    <col min="3" max="3" width="4.7109375" style="0" hidden="1" customWidth="1"/>
    <col min="4" max="4" width="4.8515625" style="0" customWidth="1"/>
    <col min="5" max="5" width="2.7109375" style="0" customWidth="1"/>
    <col min="6" max="6" width="3.28125" style="0" customWidth="1"/>
    <col min="7" max="7" width="2.7109375" style="0" customWidth="1"/>
    <col min="8" max="8" width="3.7109375" style="0" customWidth="1"/>
    <col min="9" max="9" width="5.00390625" style="0" customWidth="1"/>
    <col min="10" max="10" width="3.00390625" style="0" customWidth="1"/>
    <col min="11" max="11" width="4.7109375" style="0" customWidth="1"/>
    <col min="12" max="12" width="3.7109375" style="0" customWidth="1"/>
    <col min="13" max="14" width="3.8515625" style="0" customWidth="1"/>
    <col min="15" max="15" width="0" style="37" hidden="1" customWidth="1"/>
    <col min="16" max="16" width="4.7109375" style="37" customWidth="1"/>
    <col min="17" max="17" width="3.8515625" style="0" customWidth="1"/>
    <col min="18" max="18" width="7.00390625" style="0" hidden="1" customWidth="1"/>
    <col min="19" max="19" width="7.421875" style="0" hidden="1" customWidth="1"/>
    <col min="20" max="21" width="6.8515625" style="0" hidden="1" customWidth="1"/>
    <col min="22" max="22" width="8.57421875" style="0" hidden="1" customWidth="1"/>
    <col min="23" max="23" width="7.28125" style="0" hidden="1" customWidth="1"/>
    <col min="24" max="24" width="8.7109375" style="0" hidden="1" customWidth="1"/>
    <col min="25" max="25" width="7.140625" style="0" hidden="1" customWidth="1"/>
    <col min="26" max="26" width="7.28125" style="0" hidden="1" customWidth="1"/>
    <col min="27" max="27" width="8.00390625" style="0" hidden="1" customWidth="1"/>
  </cols>
  <sheetData>
    <row r="1" spans="1:16" ht="15.75">
      <c r="A1" s="59" t="s">
        <v>205</v>
      </c>
      <c r="B1" s="60"/>
      <c r="C1" s="61"/>
      <c r="D1" s="61"/>
      <c r="E1" s="61"/>
      <c r="F1" s="59" t="s">
        <v>206</v>
      </c>
      <c r="G1" s="61"/>
      <c r="H1" s="61"/>
      <c r="I1" s="61"/>
      <c r="J1" s="59"/>
      <c r="K1" s="59"/>
      <c r="L1" s="59"/>
      <c r="M1" s="6"/>
      <c r="O1" s="21"/>
      <c r="P1" s="21"/>
    </row>
    <row r="2" spans="1:16" ht="15.75">
      <c r="A2" s="59" t="s">
        <v>207</v>
      </c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"/>
      <c r="O2" s="21"/>
      <c r="P2" s="21"/>
    </row>
    <row r="3" spans="1:16" ht="15.75">
      <c r="A3" s="61" t="s">
        <v>208</v>
      </c>
      <c r="B3" s="60"/>
      <c r="C3" s="61"/>
      <c r="D3" s="62"/>
      <c r="E3" s="61" t="s">
        <v>209</v>
      </c>
      <c r="F3" s="61"/>
      <c r="G3" s="61"/>
      <c r="H3" s="61"/>
      <c r="I3" s="61"/>
      <c r="J3" s="61"/>
      <c r="K3" s="61"/>
      <c r="L3" s="61"/>
      <c r="M3" s="6"/>
      <c r="O3" s="21"/>
      <c r="P3" s="21"/>
    </row>
    <row r="4" spans="1:16" ht="15.75">
      <c r="A4" s="61" t="s">
        <v>210</v>
      </c>
      <c r="B4" s="60"/>
      <c r="C4" s="61"/>
      <c r="D4" s="61"/>
      <c r="E4" s="61"/>
      <c r="F4" s="61"/>
      <c r="G4" s="61"/>
      <c r="H4" s="61"/>
      <c r="I4" s="61"/>
      <c r="J4" s="61"/>
      <c r="K4" s="61"/>
      <c r="L4" s="61"/>
      <c r="M4" s="6"/>
      <c r="O4" s="21"/>
      <c r="P4" s="21"/>
    </row>
    <row r="5" spans="1:16" ht="15.75">
      <c r="A5" s="61" t="s">
        <v>211</v>
      </c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"/>
      <c r="O5" s="21"/>
      <c r="P5" s="21"/>
    </row>
    <row r="6" spans="1:16" ht="15.75">
      <c r="A6" s="61" t="s">
        <v>212</v>
      </c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  <c r="M6" s="6"/>
      <c r="O6" s="21"/>
      <c r="P6" s="21"/>
    </row>
    <row r="7" spans="1:21" ht="12.75">
      <c r="A7" s="2"/>
      <c r="B7" s="2"/>
      <c r="C7" s="2"/>
      <c r="D7" s="2"/>
      <c r="E7" s="2"/>
      <c r="F7" s="2" t="s">
        <v>99</v>
      </c>
      <c r="G7" s="2"/>
      <c r="H7" s="2"/>
      <c r="I7" s="2"/>
      <c r="J7" s="2"/>
      <c r="K7" s="2"/>
      <c r="L7" s="2"/>
      <c r="M7" s="2"/>
      <c r="N7" s="2"/>
      <c r="O7" s="36"/>
      <c r="P7" s="36"/>
      <c r="Q7" s="4"/>
      <c r="R7" s="2"/>
      <c r="S7" s="2"/>
      <c r="T7" s="2"/>
      <c r="U7" s="2"/>
    </row>
    <row r="8" spans="1:28" s="35" customFormat="1" ht="12.75">
      <c r="A8"/>
      <c r="B8"/>
      <c r="C8"/>
      <c r="D8"/>
      <c r="E8"/>
      <c r="F8"/>
      <c r="G8"/>
      <c r="H8"/>
      <c r="I8"/>
      <c r="J8"/>
      <c r="K8"/>
      <c r="L8"/>
      <c r="M8"/>
      <c r="N8"/>
      <c r="O8" s="37"/>
      <c r="P8" s="37"/>
      <c r="Q8" s="6"/>
      <c r="R8"/>
      <c r="S8"/>
      <c r="T8"/>
      <c r="U8"/>
      <c r="V8"/>
      <c r="W8"/>
      <c r="X8"/>
      <c r="Y8"/>
      <c r="Z8"/>
      <c r="AA8"/>
      <c r="AB8"/>
    </row>
    <row r="9" spans="1:28" s="35" customFormat="1" ht="12.75">
      <c r="A9" s="4" t="s">
        <v>0</v>
      </c>
      <c r="B9" s="4" t="s">
        <v>112</v>
      </c>
      <c r="C9" s="52" t="s">
        <v>1</v>
      </c>
      <c r="D9" s="4" t="s">
        <v>2</v>
      </c>
      <c r="E9" s="4" t="s">
        <v>3</v>
      </c>
      <c r="F9" s="4" t="s">
        <v>4</v>
      </c>
      <c r="G9" s="4" t="s">
        <v>5</v>
      </c>
      <c r="H9" s="4" t="s">
        <v>6</v>
      </c>
      <c r="I9" s="4" t="s">
        <v>7</v>
      </c>
      <c r="J9" s="4" t="s">
        <v>8</v>
      </c>
      <c r="K9" s="4" t="s">
        <v>9</v>
      </c>
      <c r="L9" s="4" t="s">
        <v>10</v>
      </c>
      <c r="M9" s="4" t="s">
        <v>11</v>
      </c>
      <c r="N9" s="4" t="s">
        <v>12</v>
      </c>
      <c r="O9" s="38"/>
      <c r="P9" s="114" t="s">
        <v>218</v>
      </c>
      <c r="Q9" s="4" t="s">
        <v>25</v>
      </c>
      <c r="R9" s="9" t="s">
        <v>28</v>
      </c>
      <c r="S9" s="9" t="s">
        <v>27</v>
      </c>
      <c r="T9" s="9" t="s">
        <v>29</v>
      </c>
      <c r="U9" s="9" t="s">
        <v>30</v>
      </c>
      <c r="V9" s="9" t="s">
        <v>68</v>
      </c>
      <c r="W9" s="9" t="s">
        <v>66</v>
      </c>
      <c r="X9" s="9" t="s">
        <v>70</v>
      </c>
      <c r="Y9" s="17" t="s">
        <v>71</v>
      </c>
      <c r="Z9" s="17" t="s">
        <v>72</v>
      </c>
      <c r="AA9" s="17" t="s">
        <v>73</v>
      </c>
      <c r="AB9"/>
    </row>
    <row r="10" spans="1:28" s="35" customFormat="1" ht="18.75" customHeight="1">
      <c r="A10" s="72" t="s">
        <v>55</v>
      </c>
      <c r="B10" s="56" t="s">
        <v>178</v>
      </c>
      <c r="C10" s="23">
        <v>7</v>
      </c>
      <c r="D10" s="23">
        <v>2</v>
      </c>
      <c r="E10" s="23">
        <v>1</v>
      </c>
      <c r="F10" s="23">
        <v>1</v>
      </c>
      <c r="G10" s="26"/>
      <c r="H10" s="23">
        <v>4</v>
      </c>
      <c r="I10" s="23"/>
      <c r="J10" s="23"/>
      <c r="K10" s="23"/>
      <c r="L10" s="23"/>
      <c r="M10" s="23"/>
      <c r="N10" s="23" t="s">
        <v>56</v>
      </c>
      <c r="O10" s="75" t="s">
        <v>71</v>
      </c>
      <c r="P10" s="75">
        <v>2</v>
      </c>
      <c r="Q10" s="76" t="s">
        <v>31</v>
      </c>
      <c r="R10" s="7">
        <f>IF($Q10="f",($D10+$E10+$F10+$G10)*14+($I10+$J10+$K10+$L10)*14,0)</f>
        <v>0</v>
      </c>
      <c r="S10" s="7">
        <f>IF($Q10="d",($D10+$E10+$F10+$G10)*14+($I10+$J10+$K10+$L10)*14,0)</f>
        <v>56</v>
      </c>
      <c r="T10" s="7">
        <f>IF($Q10="s",($D10+$E10+$F10+$G10)*14+($I10+$J10+$K10+$L10)*14,0)</f>
        <v>0</v>
      </c>
      <c r="U10" s="7">
        <f>IF($Q10="c",($D10+$E10+$F10+$G10)*14+($I10+$J10+$K10+$L10)*14,0)</f>
        <v>0</v>
      </c>
      <c r="V10" s="6" t="s">
        <v>69</v>
      </c>
      <c r="W10" s="7">
        <f>IF(V10="o",SUM(R10,S10,T10,U10,),0)</f>
        <v>0</v>
      </c>
      <c r="X10" s="7">
        <f>IF(V10="f",SUM(S10,T10,U10,V10,),0)</f>
        <v>0</v>
      </c>
      <c r="Y10" s="7">
        <f>IF(EXACT($O10,Y$9),($D10+$E10+$F10+$G10)*14+($I10+$J10+$K10+$L10)*14,0)</f>
        <v>56</v>
      </c>
      <c r="Z10" s="7">
        <f>IF(EXACT($O10,Z$9),($D10+$E10+$F10+$G10)*14+($I10+$J10+$K10+$L10)*14,0)</f>
        <v>0</v>
      </c>
      <c r="AA10" s="7">
        <f>IF(EXACT($O10,AA$9),($D10+$E10+$F10+$G10)*14+($I10+$J10+$K10+$L10)*14,0)</f>
        <v>0</v>
      </c>
      <c r="AB10"/>
    </row>
    <row r="11" spans="1:28" s="35" customFormat="1" ht="18.75" customHeight="1">
      <c r="A11" s="77" t="s">
        <v>57</v>
      </c>
      <c r="B11" s="56" t="s">
        <v>179</v>
      </c>
      <c r="C11" s="23">
        <v>7</v>
      </c>
      <c r="D11" s="23">
        <v>2</v>
      </c>
      <c r="E11" s="23"/>
      <c r="F11" s="23">
        <v>1</v>
      </c>
      <c r="G11" s="23"/>
      <c r="H11" s="23">
        <v>3</v>
      </c>
      <c r="I11" s="23"/>
      <c r="J11" s="23"/>
      <c r="K11" s="23"/>
      <c r="L11" s="23"/>
      <c r="M11" s="23"/>
      <c r="N11" s="23" t="s">
        <v>58</v>
      </c>
      <c r="O11" s="78" t="s">
        <v>72</v>
      </c>
      <c r="P11" s="78">
        <v>2</v>
      </c>
      <c r="Q11" s="76" t="s">
        <v>31</v>
      </c>
      <c r="R11" s="7">
        <f aca="true" t="shared" si="0" ref="R11:R32">IF($Q11="f",($D11+$E11+$F11+$G11)*14+($I11+$J11+$K11+$L11)*14,0)</f>
        <v>0</v>
      </c>
      <c r="S11" s="7">
        <f aca="true" t="shared" si="1" ref="S11:S32">IF($Q11="d",($D11+$E11+$F11+$G11)*14+($I11+$J11+$K11+$L11)*14,0)</f>
        <v>42</v>
      </c>
      <c r="T11" s="7">
        <f aca="true" t="shared" si="2" ref="T11:T32">IF($Q11="s",($D11+$E11+$F11+$G11)*14+($I11+$J11+$K11+$L11)*14,0)</f>
        <v>0</v>
      </c>
      <c r="U11" s="7">
        <f aca="true" t="shared" si="3" ref="U11:U32">IF($Q11="c",($D11+$E11+$F11+$G11)*14+($I11+$J11+$K11+$L11)*14,0)</f>
        <v>0</v>
      </c>
      <c r="V11" s="6" t="s">
        <v>69</v>
      </c>
      <c r="W11" s="7">
        <f aca="true" t="shared" si="4" ref="W11:W32">IF(V11="o",SUM(R11,S11,T11,U11,),0)</f>
        <v>0</v>
      </c>
      <c r="X11" s="7">
        <f aca="true" t="shared" si="5" ref="X11:X28">IF(V11="f",SUM(S11,T11,U11,V11,),0)</f>
        <v>0</v>
      </c>
      <c r="Y11" s="7">
        <f aca="true" t="shared" si="6" ref="Y11:AA32">IF(EXACT($O11,Y$9),($D11+$E11+$F11+$G11)*14+($I11+$J11+$K11+$L11)*14,0)</f>
        <v>0</v>
      </c>
      <c r="Z11" s="7">
        <f t="shared" si="6"/>
        <v>42</v>
      </c>
      <c r="AA11" s="7">
        <f t="shared" si="6"/>
        <v>0</v>
      </c>
      <c r="AB11"/>
    </row>
    <row r="12" spans="1:28" s="35" customFormat="1" ht="17.25" customHeight="1">
      <c r="A12" s="79" t="s">
        <v>63</v>
      </c>
      <c r="B12" s="56" t="s">
        <v>180</v>
      </c>
      <c r="C12" s="23">
        <v>7</v>
      </c>
      <c r="D12" s="23">
        <v>2</v>
      </c>
      <c r="E12" s="23"/>
      <c r="F12" s="23">
        <v>1</v>
      </c>
      <c r="G12" s="23"/>
      <c r="H12" s="23">
        <v>3</v>
      </c>
      <c r="I12" s="23"/>
      <c r="J12" s="23"/>
      <c r="K12" s="23"/>
      <c r="L12" s="23"/>
      <c r="M12" s="23"/>
      <c r="N12" s="23" t="s">
        <v>56</v>
      </c>
      <c r="O12" s="75"/>
      <c r="P12" s="75">
        <v>3</v>
      </c>
      <c r="Q12" s="76" t="s">
        <v>33</v>
      </c>
      <c r="R12" s="7">
        <f t="shared" si="0"/>
        <v>0</v>
      </c>
      <c r="S12" s="7">
        <f t="shared" si="1"/>
        <v>0</v>
      </c>
      <c r="T12" s="7">
        <f t="shared" si="2"/>
        <v>42</v>
      </c>
      <c r="U12" s="7">
        <f t="shared" si="3"/>
        <v>0</v>
      </c>
      <c r="V12" s="6" t="s">
        <v>69</v>
      </c>
      <c r="W12" s="7">
        <f t="shared" si="4"/>
        <v>0</v>
      </c>
      <c r="X12" s="7">
        <f t="shared" si="5"/>
        <v>0</v>
      </c>
      <c r="Y12" s="7">
        <f t="shared" si="6"/>
        <v>0</v>
      </c>
      <c r="Z12" s="7">
        <f t="shared" si="6"/>
        <v>0</v>
      </c>
      <c r="AA12" s="7">
        <f t="shared" si="6"/>
        <v>0</v>
      </c>
      <c r="AB12"/>
    </row>
    <row r="13" spans="1:28" s="35" customFormat="1" ht="17.25" customHeight="1">
      <c r="A13" s="77" t="s">
        <v>59</v>
      </c>
      <c r="B13" s="56" t="s">
        <v>181</v>
      </c>
      <c r="C13" s="23">
        <v>7</v>
      </c>
      <c r="D13" s="23">
        <v>2</v>
      </c>
      <c r="E13" s="23">
        <v>1</v>
      </c>
      <c r="F13" s="23"/>
      <c r="G13" s="23">
        <v>1</v>
      </c>
      <c r="H13" s="23">
        <v>4</v>
      </c>
      <c r="I13" s="23"/>
      <c r="J13" s="23"/>
      <c r="K13" s="23"/>
      <c r="L13" s="23"/>
      <c r="M13" s="23"/>
      <c r="N13" s="23" t="s">
        <v>58</v>
      </c>
      <c r="O13" s="78"/>
      <c r="P13" s="78">
        <v>3</v>
      </c>
      <c r="Q13" s="76" t="s">
        <v>33</v>
      </c>
      <c r="R13" s="7">
        <f t="shared" si="0"/>
        <v>0</v>
      </c>
      <c r="S13" s="7">
        <f t="shared" si="1"/>
        <v>0</v>
      </c>
      <c r="T13" s="7">
        <f t="shared" si="2"/>
        <v>56</v>
      </c>
      <c r="U13" s="7">
        <f t="shared" si="3"/>
        <v>0</v>
      </c>
      <c r="V13" s="6" t="s">
        <v>69</v>
      </c>
      <c r="W13" s="7">
        <f t="shared" si="4"/>
        <v>0</v>
      </c>
      <c r="X13" s="7">
        <f t="shared" si="5"/>
        <v>0</v>
      </c>
      <c r="Y13" s="7">
        <f t="shared" si="6"/>
        <v>0</v>
      </c>
      <c r="Z13" s="7">
        <f t="shared" si="6"/>
        <v>0</v>
      </c>
      <c r="AA13" s="7">
        <f t="shared" si="6"/>
        <v>0</v>
      </c>
      <c r="AB13"/>
    </row>
    <row r="14" spans="1:28" ht="18" customHeight="1">
      <c r="A14" s="77" t="s">
        <v>169</v>
      </c>
      <c r="B14" s="56" t="s">
        <v>182</v>
      </c>
      <c r="C14" s="26">
        <v>7</v>
      </c>
      <c r="D14" s="26">
        <v>2</v>
      </c>
      <c r="E14" s="26"/>
      <c r="F14" s="26">
        <v>1</v>
      </c>
      <c r="G14" s="26">
        <v>1</v>
      </c>
      <c r="H14" s="26">
        <v>4</v>
      </c>
      <c r="I14" s="26"/>
      <c r="J14" s="26"/>
      <c r="K14" s="26"/>
      <c r="L14" s="26"/>
      <c r="M14" s="26"/>
      <c r="N14" s="26" t="s">
        <v>58</v>
      </c>
      <c r="O14" s="78"/>
      <c r="P14" s="78">
        <v>3</v>
      </c>
      <c r="Q14" s="80" t="s">
        <v>33</v>
      </c>
      <c r="R14" s="34">
        <f t="shared" si="0"/>
        <v>0</v>
      </c>
      <c r="S14" s="34">
        <f t="shared" si="1"/>
        <v>0</v>
      </c>
      <c r="T14" s="34">
        <f t="shared" si="2"/>
        <v>56</v>
      </c>
      <c r="U14" s="34">
        <f t="shared" si="3"/>
        <v>0</v>
      </c>
      <c r="V14" s="33" t="s">
        <v>67</v>
      </c>
      <c r="W14" s="34">
        <f t="shared" si="4"/>
        <v>56</v>
      </c>
      <c r="X14" s="34">
        <f t="shared" si="5"/>
        <v>0</v>
      </c>
      <c r="Y14" s="34">
        <f t="shared" si="6"/>
        <v>0</v>
      </c>
      <c r="Z14" s="34">
        <f t="shared" si="6"/>
        <v>0</v>
      </c>
      <c r="AA14" s="34">
        <f t="shared" si="6"/>
        <v>0</v>
      </c>
      <c r="AB14" s="35"/>
    </row>
    <row r="15" spans="1:28" ht="18.75" customHeight="1">
      <c r="A15" s="77" t="s">
        <v>168</v>
      </c>
      <c r="B15" s="56" t="s">
        <v>183</v>
      </c>
      <c r="C15" s="26">
        <v>7</v>
      </c>
      <c r="D15" s="26">
        <v>2</v>
      </c>
      <c r="E15" s="26"/>
      <c r="F15" s="26">
        <v>1</v>
      </c>
      <c r="G15" s="26">
        <v>1</v>
      </c>
      <c r="H15" s="26">
        <v>4</v>
      </c>
      <c r="I15" s="26"/>
      <c r="J15" s="26"/>
      <c r="K15" s="26"/>
      <c r="L15" s="26"/>
      <c r="M15" s="26"/>
      <c r="N15" s="26" t="s">
        <v>58</v>
      </c>
      <c r="O15" s="78"/>
      <c r="P15" s="78">
        <v>3</v>
      </c>
      <c r="Q15" s="80" t="s">
        <v>33</v>
      </c>
      <c r="R15" s="34">
        <f t="shared" si="0"/>
        <v>0</v>
      </c>
      <c r="S15" s="34">
        <f t="shared" si="1"/>
        <v>0</v>
      </c>
      <c r="T15" s="34">
        <f t="shared" si="2"/>
        <v>56</v>
      </c>
      <c r="U15" s="34">
        <f t="shared" si="3"/>
        <v>0</v>
      </c>
      <c r="V15" s="51" t="s">
        <v>114</v>
      </c>
      <c r="W15" s="34">
        <f t="shared" si="4"/>
        <v>0</v>
      </c>
      <c r="X15" s="34">
        <f t="shared" si="5"/>
        <v>0</v>
      </c>
      <c r="Y15" s="34">
        <f t="shared" si="6"/>
        <v>0</v>
      </c>
      <c r="Z15" s="34">
        <f t="shared" si="6"/>
        <v>0</v>
      </c>
      <c r="AA15" s="34">
        <f t="shared" si="6"/>
        <v>0</v>
      </c>
      <c r="AB15" s="35"/>
    </row>
    <row r="16" spans="1:28" ht="13.5" customHeight="1">
      <c r="A16" s="77" t="s">
        <v>101</v>
      </c>
      <c r="B16" s="56" t="s">
        <v>184</v>
      </c>
      <c r="C16" s="26">
        <v>7</v>
      </c>
      <c r="D16" s="26">
        <v>2</v>
      </c>
      <c r="E16" s="26"/>
      <c r="F16" s="26">
        <v>1</v>
      </c>
      <c r="G16" s="26"/>
      <c r="H16" s="26">
        <v>3</v>
      </c>
      <c r="I16" s="26"/>
      <c r="J16" s="26"/>
      <c r="K16" s="26"/>
      <c r="L16" s="26"/>
      <c r="M16" s="26"/>
      <c r="N16" s="26" t="s">
        <v>58</v>
      </c>
      <c r="O16" s="78"/>
      <c r="P16" s="78">
        <v>3</v>
      </c>
      <c r="Q16" s="80" t="s">
        <v>33</v>
      </c>
      <c r="R16" s="34">
        <f t="shared" si="0"/>
        <v>0</v>
      </c>
      <c r="S16" s="34">
        <f t="shared" si="1"/>
        <v>0</v>
      </c>
      <c r="T16" s="34">
        <f t="shared" si="2"/>
        <v>42</v>
      </c>
      <c r="U16" s="34">
        <f t="shared" si="3"/>
        <v>0</v>
      </c>
      <c r="V16" s="33" t="s">
        <v>69</v>
      </c>
      <c r="W16" s="34">
        <f t="shared" si="4"/>
        <v>0</v>
      </c>
      <c r="X16" s="34">
        <f t="shared" si="5"/>
        <v>0</v>
      </c>
      <c r="Y16" s="34">
        <f t="shared" si="6"/>
        <v>0</v>
      </c>
      <c r="Z16" s="34">
        <f t="shared" si="6"/>
        <v>0</v>
      </c>
      <c r="AA16" s="34">
        <f t="shared" si="6"/>
        <v>0</v>
      </c>
      <c r="AB16" s="35"/>
    </row>
    <row r="17" spans="1:28" ht="14.25" customHeight="1">
      <c r="A17" s="72" t="s">
        <v>92</v>
      </c>
      <c r="B17" s="56" t="s">
        <v>185</v>
      </c>
      <c r="C17" s="23">
        <v>7</v>
      </c>
      <c r="D17" s="23">
        <v>2</v>
      </c>
      <c r="E17" s="23">
        <v>1</v>
      </c>
      <c r="F17" s="23"/>
      <c r="G17" s="23">
        <v>1</v>
      </c>
      <c r="H17" s="23">
        <v>5</v>
      </c>
      <c r="I17" s="23"/>
      <c r="J17" s="23"/>
      <c r="K17" s="23"/>
      <c r="L17" s="23"/>
      <c r="M17" s="23"/>
      <c r="N17" s="23" t="s">
        <v>56</v>
      </c>
      <c r="O17" s="78" t="s">
        <v>71</v>
      </c>
      <c r="P17" s="78">
        <v>3</v>
      </c>
      <c r="Q17" s="81" t="s">
        <v>33</v>
      </c>
      <c r="R17" s="34">
        <f t="shared" si="0"/>
        <v>0</v>
      </c>
      <c r="S17" s="34">
        <f t="shared" si="1"/>
        <v>0</v>
      </c>
      <c r="T17" s="34">
        <f t="shared" si="2"/>
        <v>56</v>
      </c>
      <c r="U17" s="34">
        <f t="shared" si="3"/>
        <v>0</v>
      </c>
      <c r="V17" s="33" t="s">
        <v>69</v>
      </c>
      <c r="W17" s="34">
        <f t="shared" si="4"/>
        <v>0</v>
      </c>
      <c r="X17" s="34">
        <f t="shared" si="5"/>
        <v>0</v>
      </c>
      <c r="Y17" s="34">
        <f t="shared" si="6"/>
        <v>56</v>
      </c>
      <c r="Z17" s="34">
        <f t="shared" si="6"/>
        <v>0</v>
      </c>
      <c r="AA17" s="34">
        <f t="shared" si="6"/>
        <v>0</v>
      </c>
      <c r="AB17" s="35"/>
    </row>
    <row r="18" spans="1:28" ht="15.75" customHeight="1">
      <c r="A18" s="77" t="s">
        <v>94</v>
      </c>
      <c r="B18" s="56" t="s">
        <v>186</v>
      </c>
      <c r="C18" s="26">
        <v>7</v>
      </c>
      <c r="D18" s="26">
        <v>2</v>
      </c>
      <c r="E18" s="26"/>
      <c r="F18" s="26">
        <v>1</v>
      </c>
      <c r="G18" s="26">
        <v>1</v>
      </c>
      <c r="H18" s="26">
        <v>4</v>
      </c>
      <c r="I18" s="26"/>
      <c r="J18" s="26"/>
      <c r="K18" s="26"/>
      <c r="L18" s="26"/>
      <c r="M18" s="26"/>
      <c r="N18" s="26"/>
      <c r="O18" s="78"/>
      <c r="P18" s="78">
        <v>3</v>
      </c>
      <c r="Q18" s="80" t="s">
        <v>33</v>
      </c>
      <c r="R18" s="34">
        <f t="shared" si="0"/>
        <v>0</v>
      </c>
      <c r="S18" s="34">
        <f t="shared" si="1"/>
        <v>0</v>
      </c>
      <c r="T18" s="34">
        <f t="shared" si="2"/>
        <v>56</v>
      </c>
      <c r="U18" s="34">
        <f t="shared" si="3"/>
        <v>0</v>
      </c>
      <c r="V18" s="33"/>
      <c r="W18" s="34">
        <f t="shared" si="4"/>
        <v>0</v>
      </c>
      <c r="X18" s="34">
        <f t="shared" si="5"/>
        <v>0</v>
      </c>
      <c r="Y18" s="34">
        <f t="shared" si="6"/>
        <v>0</v>
      </c>
      <c r="Z18" s="34">
        <f t="shared" si="6"/>
        <v>0</v>
      </c>
      <c r="AA18" s="34">
        <f t="shared" si="6"/>
        <v>0</v>
      </c>
      <c r="AB18" s="35"/>
    </row>
    <row r="19" spans="1:28" ht="13.5" customHeight="1">
      <c r="A19" s="77" t="s">
        <v>60</v>
      </c>
      <c r="B19" s="56" t="s">
        <v>187</v>
      </c>
      <c r="C19" s="26">
        <v>8</v>
      </c>
      <c r="D19" s="26"/>
      <c r="E19" s="26"/>
      <c r="F19" s="26"/>
      <c r="G19" s="26"/>
      <c r="H19" s="26"/>
      <c r="I19" s="26">
        <v>2</v>
      </c>
      <c r="J19" s="26">
        <v>2</v>
      </c>
      <c r="K19" s="26"/>
      <c r="L19" s="26"/>
      <c r="M19" s="26">
        <v>4</v>
      </c>
      <c r="N19" s="26" t="s">
        <v>61</v>
      </c>
      <c r="O19" s="78" t="s">
        <v>72</v>
      </c>
      <c r="P19" s="78">
        <v>2</v>
      </c>
      <c r="Q19" s="80" t="s">
        <v>33</v>
      </c>
      <c r="R19" s="34">
        <f t="shared" si="0"/>
        <v>0</v>
      </c>
      <c r="S19" s="34">
        <f t="shared" si="1"/>
        <v>0</v>
      </c>
      <c r="T19" s="34">
        <f t="shared" si="2"/>
        <v>56</v>
      </c>
      <c r="U19" s="34">
        <f t="shared" si="3"/>
        <v>0</v>
      </c>
      <c r="V19" s="33" t="s">
        <v>69</v>
      </c>
      <c r="W19" s="34">
        <f t="shared" si="4"/>
        <v>0</v>
      </c>
      <c r="X19" s="34">
        <f t="shared" si="5"/>
        <v>0</v>
      </c>
      <c r="Y19" s="34">
        <f t="shared" si="6"/>
        <v>0</v>
      </c>
      <c r="Z19" s="34">
        <f t="shared" si="6"/>
        <v>56</v>
      </c>
      <c r="AA19" s="34">
        <f t="shared" si="6"/>
        <v>0</v>
      </c>
      <c r="AB19" s="35"/>
    </row>
    <row r="20" spans="1:27" ht="24.75" customHeight="1">
      <c r="A20" s="82" t="s">
        <v>171</v>
      </c>
      <c r="B20" s="56" t="s">
        <v>188</v>
      </c>
      <c r="C20" s="23">
        <v>8</v>
      </c>
      <c r="D20" s="23"/>
      <c r="E20" s="23"/>
      <c r="F20" s="23"/>
      <c r="G20" s="23"/>
      <c r="H20" s="23"/>
      <c r="I20" s="23">
        <v>2</v>
      </c>
      <c r="J20" s="23">
        <v>2</v>
      </c>
      <c r="K20" s="23">
        <v>1</v>
      </c>
      <c r="L20" s="23"/>
      <c r="M20" s="23">
        <v>4</v>
      </c>
      <c r="N20" s="23" t="s">
        <v>61</v>
      </c>
      <c r="O20" s="75"/>
      <c r="P20" s="75">
        <v>3</v>
      </c>
      <c r="Q20" s="76" t="s">
        <v>33</v>
      </c>
      <c r="R20" s="7">
        <f t="shared" si="0"/>
        <v>0</v>
      </c>
      <c r="S20" s="7">
        <f t="shared" si="1"/>
        <v>0</v>
      </c>
      <c r="T20" s="7">
        <f t="shared" si="2"/>
        <v>70</v>
      </c>
      <c r="U20" s="7">
        <f t="shared" si="3"/>
        <v>0</v>
      </c>
      <c r="V20" s="6" t="s">
        <v>67</v>
      </c>
      <c r="W20" s="7">
        <f t="shared" si="4"/>
        <v>70</v>
      </c>
      <c r="X20" s="7">
        <f t="shared" si="5"/>
        <v>0</v>
      </c>
      <c r="Y20" s="7">
        <f t="shared" si="6"/>
        <v>0</v>
      </c>
      <c r="Z20" s="7">
        <f t="shared" si="6"/>
        <v>0</v>
      </c>
      <c r="AA20" s="7">
        <f t="shared" si="6"/>
        <v>0</v>
      </c>
    </row>
    <row r="21" spans="1:27" ht="25.5">
      <c r="A21" s="82" t="s">
        <v>170</v>
      </c>
      <c r="B21" s="56" t="s">
        <v>189</v>
      </c>
      <c r="C21" s="23">
        <v>8</v>
      </c>
      <c r="D21" s="23"/>
      <c r="E21" s="23"/>
      <c r="F21" s="23"/>
      <c r="G21" s="23"/>
      <c r="H21" s="23"/>
      <c r="I21" s="23">
        <v>2</v>
      </c>
      <c r="J21" s="23">
        <v>2</v>
      </c>
      <c r="K21" s="23">
        <v>1</v>
      </c>
      <c r="L21" s="23"/>
      <c r="M21" s="23">
        <v>4</v>
      </c>
      <c r="N21" s="23" t="s">
        <v>172</v>
      </c>
      <c r="O21" s="75"/>
      <c r="P21" s="75">
        <v>3</v>
      </c>
      <c r="Q21" s="76" t="s">
        <v>33</v>
      </c>
      <c r="R21" s="7">
        <f t="shared" si="0"/>
        <v>0</v>
      </c>
      <c r="S21" s="7">
        <f t="shared" si="1"/>
        <v>0</v>
      </c>
      <c r="T21" s="7">
        <f t="shared" si="2"/>
        <v>70</v>
      </c>
      <c r="U21" s="7">
        <f t="shared" si="3"/>
        <v>0</v>
      </c>
      <c r="V21" s="51" t="s">
        <v>114</v>
      </c>
      <c r="W21" s="7">
        <f t="shared" si="4"/>
        <v>0</v>
      </c>
      <c r="X21" s="7">
        <f t="shared" si="5"/>
        <v>0</v>
      </c>
      <c r="Y21" s="7">
        <f t="shared" si="6"/>
        <v>0</v>
      </c>
      <c r="Z21" s="7">
        <f t="shared" si="6"/>
        <v>0</v>
      </c>
      <c r="AA21" s="7">
        <f t="shared" si="6"/>
        <v>0</v>
      </c>
    </row>
    <row r="22" spans="1:27" ht="18" customHeight="1">
      <c r="A22" s="72" t="s">
        <v>174</v>
      </c>
      <c r="B22" s="56" t="s">
        <v>190</v>
      </c>
      <c r="C22" s="23">
        <v>8</v>
      </c>
      <c r="D22" s="23"/>
      <c r="E22" s="23"/>
      <c r="F22" s="23"/>
      <c r="G22" s="23"/>
      <c r="H22" s="23"/>
      <c r="I22" s="23">
        <v>2</v>
      </c>
      <c r="J22" s="23"/>
      <c r="K22" s="23"/>
      <c r="L22" s="23"/>
      <c r="M22" s="23">
        <v>3</v>
      </c>
      <c r="N22" s="23" t="s">
        <v>62</v>
      </c>
      <c r="O22" s="78" t="s">
        <v>71</v>
      </c>
      <c r="P22" s="78">
        <v>2</v>
      </c>
      <c r="Q22" s="76" t="s">
        <v>32</v>
      </c>
      <c r="R22" s="7">
        <f t="shared" si="0"/>
        <v>0</v>
      </c>
      <c r="S22" s="7">
        <f t="shared" si="1"/>
        <v>0</v>
      </c>
      <c r="T22" s="7">
        <f t="shared" si="2"/>
        <v>0</v>
      </c>
      <c r="U22" s="7">
        <f t="shared" si="3"/>
        <v>28</v>
      </c>
      <c r="V22" s="6" t="s">
        <v>67</v>
      </c>
      <c r="W22" s="7">
        <f t="shared" si="4"/>
        <v>28</v>
      </c>
      <c r="X22" s="7">
        <f t="shared" si="5"/>
        <v>0</v>
      </c>
      <c r="Y22" s="7">
        <f t="shared" si="6"/>
        <v>28</v>
      </c>
      <c r="Z22" s="7">
        <f t="shared" si="6"/>
        <v>0</v>
      </c>
      <c r="AA22" s="7">
        <f t="shared" si="6"/>
        <v>0</v>
      </c>
    </row>
    <row r="23" spans="1:27" ht="15" customHeight="1">
      <c r="A23" s="72" t="s">
        <v>173</v>
      </c>
      <c r="B23" s="56" t="s">
        <v>191</v>
      </c>
      <c r="C23" s="23">
        <v>8</v>
      </c>
      <c r="D23" s="23"/>
      <c r="E23" s="23"/>
      <c r="F23" s="23"/>
      <c r="G23" s="23"/>
      <c r="H23" s="23"/>
      <c r="I23" s="23">
        <v>2</v>
      </c>
      <c r="J23" s="23"/>
      <c r="K23" s="23"/>
      <c r="L23" s="23"/>
      <c r="M23" s="23">
        <v>3</v>
      </c>
      <c r="N23" s="23" t="s">
        <v>62</v>
      </c>
      <c r="O23" s="78" t="s">
        <v>71</v>
      </c>
      <c r="P23" s="78">
        <v>2</v>
      </c>
      <c r="Q23" s="76" t="s">
        <v>32</v>
      </c>
      <c r="R23" s="7">
        <f t="shared" si="0"/>
        <v>0</v>
      </c>
      <c r="S23" s="7">
        <f t="shared" si="1"/>
        <v>0</v>
      </c>
      <c r="T23" s="7">
        <f t="shared" si="2"/>
        <v>0</v>
      </c>
      <c r="U23" s="7">
        <f t="shared" si="3"/>
        <v>28</v>
      </c>
      <c r="V23" s="51" t="s">
        <v>114</v>
      </c>
      <c r="W23" s="7">
        <f t="shared" si="4"/>
        <v>0</v>
      </c>
      <c r="X23" s="7">
        <f t="shared" si="5"/>
        <v>0</v>
      </c>
      <c r="Y23" s="7">
        <f t="shared" si="6"/>
        <v>28</v>
      </c>
      <c r="Z23" s="7">
        <f t="shared" si="6"/>
        <v>0</v>
      </c>
      <c r="AA23" s="7">
        <f t="shared" si="6"/>
        <v>0</v>
      </c>
    </row>
    <row r="24" spans="1:27" ht="13.5" customHeight="1">
      <c r="A24" s="74" t="s">
        <v>177</v>
      </c>
      <c r="B24" s="56" t="s">
        <v>192</v>
      </c>
      <c r="C24" s="23">
        <v>8</v>
      </c>
      <c r="D24" s="23"/>
      <c r="E24" s="23"/>
      <c r="F24" s="23"/>
      <c r="G24" s="23"/>
      <c r="H24" s="23"/>
      <c r="I24" s="23">
        <v>2</v>
      </c>
      <c r="J24" s="23"/>
      <c r="K24" s="23">
        <v>2</v>
      </c>
      <c r="L24" s="23"/>
      <c r="M24" s="23">
        <v>5</v>
      </c>
      <c r="N24" s="23" t="s">
        <v>62</v>
      </c>
      <c r="O24" s="75"/>
      <c r="P24" s="75">
        <v>3</v>
      </c>
      <c r="Q24" s="76" t="s">
        <v>33</v>
      </c>
      <c r="R24" s="7">
        <f t="shared" si="0"/>
        <v>0</v>
      </c>
      <c r="S24" s="7">
        <f t="shared" si="1"/>
        <v>0</v>
      </c>
      <c r="T24" s="7">
        <f t="shared" si="2"/>
        <v>56</v>
      </c>
      <c r="U24" s="7">
        <f t="shared" si="3"/>
        <v>0</v>
      </c>
      <c r="V24" s="6" t="s">
        <v>67</v>
      </c>
      <c r="W24" s="7">
        <f t="shared" si="4"/>
        <v>56</v>
      </c>
      <c r="X24" s="7">
        <f t="shared" si="5"/>
        <v>0</v>
      </c>
      <c r="Y24" s="7">
        <f t="shared" si="6"/>
        <v>0</v>
      </c>
      <c r="Z24" s="7">
        <f t="shared" si="6"/>
        <v>0</v>
      </c>
      <c r="AA24" s="7">
        <f t="shared" si="6"/>
        <v>0</v>
      </c>
    </row>
    <row r="25" spans="1:27" ht="11.25" customHeight="1">
      <c r="A25" s="74" t="s">
        <v>176</v>
      </c>
      <c r="B25" s="56" t="s">
        <v>193</v>
      </c>
      <c r="C25" s="23">
        <v>8</v>
      </c>
      <c r="D25" s="23"/>
      <c r="E25" s="23"/>
      <c r="F25" s="23"/>
      <c r="G25" s="23"/>
      <c r="H25" s="23"/>
      <c r="I25" s="23">
        <v>2</v>
      </c>
      <c r="J25" s="23"/>
      <c r="K25" s="23">
        <v>2</v>
      </c>
      <c r="L25" s="23"/>
      <c r="M25" s="23">
        <v>5</v>
      </c>
      <c r="N25" s="23" t="s">
        <v>175</v>
      </c>
      <c r="O25" s="75"/>
      <c r="P25" s="75">
        <v>3</v>
      </c>
      <c r="Q25" s="76" t="s">
        <v>33</v>
      </c>
      <c r="R25" s="7">
        <f t="shared" si="0"/>
        <v>0</v>
      </c>
      <c r="S25" s="7">
        <f t="shared" si="1"/>
        <v>0</v>
      </c>
      <c r="T25" s="7">
        <f t="shared" si="2"/>
        <v>56</v>
      </c>
      <c r="U25" s="7">
        <f t="shared" si="3"/>
        <v>0</v>
      </c>
      <c r="V25" s="51" t="s">
        <v>114</v>
      </c>
      <c r="W25" s="7">
        <f t="shared" si="4"/>
        <v>0</v>
      </c>
      <c r="X25" s="7">
        <f t="shared" si="5"/>
        <v>0</v>
      </c>
      <c r="Y25" s="7">
        <f t="shared" si="6"/>
        <v>0</v>
      </c>
      <c r="Z25" s="7">
        <f t="shared" si="6"/>
        <v>0</v>
      </c>
      <c r="AA25" s="7">
        <f t="shared" si="6"/>
        <v>0</v>
      </c>
    </row>
    <row r="26" spans="1:27" ht="16.5" customHeight="1">
      <c r="A26" s="74" t="s">
        <v>93</v>
      </c>
      <c r="B26" s="56" t="s">
        <v>194</v>
      </c>
      <c r="C26" s="23">
        <v>8</v>
      </c>
      <c r="D26" s="23"/>
      <c r="E26" s="23"/>
      <c r="F26" s="23"/>
      <c r="G26" s="23"/>
      <c r="H26" s="23"/>
      <c r="I26" s="23">
        <v>2</v>
      </c>
      <c r="J26" s="23"/>
      <c r="K26" s="23">
        <v>1</v>
      </c>
      <c r="L26" s="83"/>
      <c r="M26" s="23">
        <v>4</v>
      </c>
      <c r="N26" s="23" t="s">
        <v>62</v>
      </c>
      <c r="O26" s="75"/>
      <c r="P26" s="75">
        <v>3</v>
      </c>
      <c r="Q26" s="76" t="s">
        <v>33</v>
      </c>
      <c r="R26" s="7">
        <f t="shared" si="0"/>
        <v>0</v>
      </c>
      <c r="S26" s="7">
        <f t="shared" si="1"/>
        <v>0</v>
      </c>
      <c r="T26" s="7">
        <f t="shared" si="2"/>
        <v>42</v>
      </c>
      <c r="U26" s="7">
        <f t="shared" si="3"/>
        <v>0</v>
      </c>
      <c r="V26" s="6" t="s">
        <v>69</v>
      </c>
      <c r="W26" s="7">
        <f t="shared" si="4"/>
        <v>0</v>
      </c>
      <c r="X26" s="7">
        <f t="shared" si="5"/>
        <v>0</v>
      </c>
      <c r="Y26" s="7">
        <f t="shared" si="6"/>
        <v>0</v>
      </c>
      <c r="Z26" s="7">
        <f t="shared" si="6"/>
        <v>0</v>
      </c>
      <c r="AA26" s="7">
        <f t="shared" si="6"/>
        <v>0</v>
      </c>
    </row>
    <row r="27" spans="1:27" ht="17.25" customHeight="1">
      <c r="A27" s="74" t="s">
        <v>64</v>
      </c>
      <c r="B27" s="56" t="s">
        <v>195</v>
      </c>
      <c r="C27" s="23">
        <v>8</v>
      </c>
      <c r="D27" s="23"/>
      <c r="E27" s="23"/>
      <c r="F27" s="23"/>
      <c r="G27" s="23"/>
      <c r="H27" s="23"/>
      <c r="I27" s="23"/>
      <c r="J27" s="23"/>
      <c r="K27" s="23"/>
      <c r="L27" s="26">
        <v>8</v>
      </c>
      <c r="M27" s="23">
        <v>10</v>
      </c>
      <c r="N27" s="23" t="s">
        <v>62</v>
      </c>
      <c r="O27" s="75"/>
      <c r="P27" s="75">
        <v>9</v>
      </c>
      <c r="Q27" s="76" t="s">
        <v>33</v>
      </c>
      <c r="R27" s="7">
        <f t="shared" si="0"/>
        <v>0</v>
      </c>
      <c r="S27" s="7">
        <f t="shared" si="1"/>
        <v>0</v>
      </c>
      <c r="T27" s="7">
        <f t="shared" si="2"/>
        <v>112</v>
      </c>
      <c r="U27" s="7">
        <f t="shared" si="3"/>
        <v>0</v>
      </c>
      <c r="V27" s="6" t="s">
        <v>69</v>
      </c>
      <c r="W27" s="7">
        <f>IF(V27="o",SUM(R27,S27,T27,U27,),0)</f>
        <v>0</v>
      </c>
      <c r="X27" s="7">
        <f>IF(V27="f",SUM(S27,T27,U27,V27,),0)</f>
        <v>0</v>
      </c>
      <c r="Y27" s="7">
        <f t="shared" si="6"/>
        <v>0</v>
      </c>
      <c r="Z27" s="7">
        <f t="shared" si="6"/>
        <v>0</v>
      </c>
      <c r="AA27" s="7">
        <f t="shared" si="6"/>
        <v>0</v>
      </c>
    </row>
    <row r="28" spans="1:27" ht="9.75" customHeight="1">
      <c r="A28" s="74"/>
      <c r="B28" s="23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5"/>
      <c r="P28" s="75"/>
      <c r="Q28" s="76"/>
      <c r="R28" s="7">
        <f t="shared" si="0"/>
        <v>0</v>
      </c>
      <c r="S28" s="7">
        <f t="shared" si="1"/>
        <v>0</v>
      </c>
      <c r="T28" s="7">
        <f t="shared" si="2"/>
        <v>0</v>
      </c>
      <c r="U28" s="7">
        <f t="shared" si="3"/>
        <v>0</v>
      </c>
      <c r="V28" s="6"/>
      <c r="W28" s="7">
        <f t="shared" si="4"/>
        <v>0</v>
      </c>
      <c r="X28" s="7">
        <f t="shared" si="5"/>
        <v>0</v>
      </c>
      <c r="Y28" s="7">
        <f t="shared" si="6"/>
        <v>0</v>
      </c>
      <c r="Z28" s="7">
        <f t="shared" si="6"/>
        <v>0</v>
      </c>
      <c r="AA28" s="7">
        <f t="shared" si="6"/>
        <v>0</v>
      </c>
    </row>
    <row r="29" spans="1:27" ht="12.75">
      <c r="A29" s="74" t="s">
        <v>107</v>
      </c>
      <c r="B29" s="23"/>
      <c r="C29" s="23">
        <v>7</v>
      </c>
      <c r="D29" s="23">
        <v>1</v>
      </c>
      <c r="E29" s="23"/>
      <c r="F29" s="23">
        <v>1</v>
      </c>
      <c r="G29" s="23"/>
      <c r="H29" s="23"/>
      <c r="I29" s="23"/>
      <c r="J29" s="23"/>
      <c r="K29" s="23"/>
      <c r="L29" s="23"/>
      <c r="M29" s="23"/>
      <c r="N29" s="23" t="s">
        <v>56</v>
      </c>
      <c r="O29" s="75"/>
      <c r="P29" s="75"/>
      <c r="Q29" s="76"/>
      <c r="R29" s="7">
        <f t="shared" si="0"/>
        <v>0</v>
      </c>
      <c r="S29" s="7">
        <f t="shared" si="1"/>
        <v>0</v>
      </c>
      <c r="T29" s="7">
        <f t="shared" si="2"/>
        <v>0</v>
      </c>
      <c r="U29" s="7">
        <f t="shared" si="3"/>
        <v>0</v>
      </c>
      <c r="V29" s="6" t="s">
        <v>26</v>
      </c>
      <c r="W29" s="7">
        <f t="shared" si="4"/>
        <v>0</v>
      </c>
      <c r="X29" s="7">
        <f>IF(V29="f",SUM(D29,E29,F29,G29,I29,J29,K29,L29,)*14,0)</f>
        <v>28</v>
      </c>
      <c r="Y29" s="7">
        <f t="shared" si="6"/>
        <v>0</v>
      </c>
      <c r="Z29" s="7">
        <f t="shared" si="6"/>
        <v>0</v>
      </c>
      <c r="AA29" s="7">
        <f t="shared" si="6"/>
        <v>0</v>
      </c>
    </row>
    <row r="30" spans="1:27" ht="12.75">
      <c r="A30" s="74" t="s">
        <v>108</v>
      </c>
      <c r="B30" s="23"/>
      <c r="C30" s="23">
        <v>8</v>
      </c>
      <c r="D30" s="23"/>
      <c r="E30" s="23"/>
      <c r="F30" s="23"/>
      <c r="G30" s="23"/>
      <c r="H30" s="23"/>
      <c r="I30" s="23">
        <v>1</v>
      </c>
      <c r="J30" s="23">
        <v>1</v>
      </c>
      <c r="K30" s="23"/>
      <c r="L30" s="23"/>
      <c r="M30" s="23"/>
      <c r="N30" s="23" t="s">
        <v>61</v>
      </c>
      <c r="O30" s="78"/>
      <c r="P30" s="78"/>
      <c r="Q30" s="80"/>
      <c r="R30" s="7">
        <f t="shared" si="0"/>
        <v>0</v>
      </c>
      <c r="S30" s="7">
        <f t="shared" si="1"/>
        <v>0</v>
      </c>
      <c r="T30" s="7">
        <f t="shared" si="2"/>
        <v>0</v>
      </c>
      <c r="U30" s="7">
        <f t="shared" si="3"/>
        <v>0</v>
      </c>
      <c r="V30" s="6" t="s">
        <v>26</v>
      </c>
      <c r="W30" s="7">
        <f t="shared" si="4"/>
        <v>0</v>
      </c>
      <c r="X30" s="7">
        <f>IF(V30="f",SUM(D30,E30,F30,G30,I30,J30,K30,L30,)*14,0)</f>
        <v>28</v>
      </c>
      <c r="Y30" s="7">
        <f t="shared" si="6"/>
        <v>0</v>
      </c>
      <c r="Z30" s="7">
        <f t="shared" si="6"/>
        <v>0</v>
      </c>
      <c r="AA30" s="7">
        <f t="shared" si="6"/>
        <v>0</v>
      </c>
    </row>
    <row r="31" spans="1:27" ht="25.5">
      <c r="A31" s="85" t="s">
        <v>109</v>
      </c>
      <c r="B31" s="23"/>
      <c r="C31" s="23">
        <v>7</v>
      </c>
      <c r="D31" s="23"/>
      <c r="E31" s="23">
        <v>3</v>
      </c>
      <c r="F31" s="23"/>
      <c r="G31" s="23"/>
      <c r="H31" s="23"/>
      <c r="I31" s="23"/>
      <c r="J31" s="23"/>
      <c r="K31" s="23"/>
      <c r="L31" s="23"/>
      <c r="M31" s="23"/>
      <c r="N31" s="23" t="s">
        <v>56</v>
      </c>
      <c r="O31" s="75"/>
      <c r="P31" s="75"/>
      <c r="Q31" s="81"/>
      <c r="R31" s="7">
        <f t="shared" si="0"/>
        <v>0</v>
      </c>
      <c r="S31" s="7">
        <f t="shared" si="1"/>
        <v>0</v>
      </c>
      <c r="T31" s="7">
        <f t="shared" si="2"/>
        <v>0</v>
      </c>
      <c r="U31" s="7">
        <f t="shared" si="3"/>
        <v>0</v>
      </c>
      <c r="V31" s="6" t="s">
        <v>26</v>
      </c>
      <c r="W31" s="7">
        <f t="shared" si="4"/>
        <v>0</v>
      </c>
      <c r="X31" s="7">
        <f>IF(V31="f",SUM(D31,E31,F31,G31,I31,J31,K31,L31,)*14,0)</f>
        <v>42</v>
      </c>
      <c r="Y31" s="7">
        <f t="shared" si="6"/>
        <v>0</v>
      </c>
      <c r="Z31" s="7">
        <f t="shared" si="6"/>
        <v>0</v>
      </c>
      <c r="AA31" s="7">
        <f t="shared" si="6"/>
        <v>0</v>
      </c>
    </row>
    <row r="32" spans="1:27" ht="25.5">
      <c r="A32" s="85" t="s">
        <v>110</v>
      </c>
      <c r="B32" s="23"/>
      <c r="C32" s="23">
        <v>8</v>
      </c>
      <c r="D32" s="23"/>
      <c r="E32" s="23"/>
      <c r="F32" s="23"/>
      <c r="G32" s="23"/>
      <c r="H32" s="23"/>
      <c r="I32" s="23"/>
      <c r="J32" s="23">
        <v>3</v>
      </c>
      <c r="K32" s="23"/>
      <c r="L32" s="23"/>
      <c r="M32" s="23"/>
      <c r="N32" s="23" t="s">
        <v>62</v>
      </c>
      <c r="O32" s="75"/>
      <c r="P32" s="75"/>
      <c r="Q32" s="81"/>
      <c r="R32" s="7">
        <f t="shared" si="0"/>
        <v>0</v>
      </c>
      <c r="S32" s="7">
        <f t="shared" si="1"/>
        <v>0</v>
      </c>
      <c r="T32" s="7">
        <f t="shared" si="2"/>
        <v>0</v>
      </c>
      <c r="U32" s="7">
        <f t="shared" si="3"/>
        <v>0</v>
      </c>
      <c r="V32" s="6" t="s">
        <v>26</v>
      </c>
      <c r="W32" s="7">
        <f t="shared" si="4"/>
        <v>0</v>
      </c>
      <c r="X32" s="7">
        <f>IF(V32="f",SUM(D32,E32,F32,G32,I32,J32,K32,L32,)*12,0)</f>
        <v>36</v>
      </c>
      <c r="Y32" s="7">
        <f t="shared" si="6"/>
        <v>0</v>
      </c>
      <c r="Z32" s="7">
        <f t="shared" si="6"/>
        <v>0</v>
      </c>
      <c r="AA32" s="7">
        <f t="shared" si="6"/>
        <v>0</v>
      </c>
    </row>
    <row r="33" spans="1:27" ht="12.75">
      <c r="A33" s="86"/>
      <c r="B33" s="98"/>
      <c r="C33" s="89"/>
      <c r="D33" s="98">
        <f aca="true" t="shared" si="7" ref="D33:M33">SUM(D10:D14,D16:D20,D22,D24,D26:D27)</f>
        <v>16</v>
      </c>
      <c r="E33" s="98">
        <f t="shared" si="7"/>
        <v>3</v>
      </c>
      <c r="F33" s="98">
        <f t="shared" si="7"/>
        <v>6</v>
      </c>
      <c r="G33" s="98">
        <f t="shared" si="7"/>
        <v>4</v>
      </c>
      <c r="H33" s="98">
        <f t="shared" si="7"/>
        <v>30</v>
      </c>
      <c r="I33" s="98">
        <f t="shared" si="7"/>
        <v>10</v>
      </c>
      <c r="J33" s="98">
        <f t="shared" si="7"/>
        <v>4</v>
      </c>
      <c r="K33" s="98">
        <f t="shared" si="7"/>
        <v>4</v>
      </c>
      <c r="L33" s="98">
        <f t="shared" si="7"/>
        <v>8</v>
      </c>
      <c r="M33" s="98">
        <f t="shared" si="7"/>
        <v>30</v>
      </c>
      <c r="N33" s="89"/>
      <c r="O33" s="101"/>
      <c r="P33" s="100">
        <f>SUM(P10:P14,P16:P20,P22,P24,P26:P32)</f>
        <v>44</v>
      </c>
      <c r="Q33" s="100"/>
      <c r="R33" s="8">
        <f>SUM(R10:R14,R16:R20,R22,R24,R26:R32)</f>
        <v>0</v>
      </c>
      <c r="S33" s="8">
        <f>SUM(S10:S14,S16:S20,S22,S24,S26:S32)</f>
        <v>98</v>
      </c>
      <c r="T33" s="8">
        <f>SUM(T10:T14,T16:T20,T22,T24,T26:T32)</f>
        <v>644</v>
      </c>
      <c r="U33" s="8">
        <f>SUM(U10:U14,U16:U20,U22,U24,U26:U32)</f>
        <v>28</v>
      </c>
      <c r="V33" s="8"/>
      <c r="W33" s="8">
        <f>SUM(W10:W14,W16:W20,W22,W24,W26:W32)</f>
        <v>210</v>
      </c>
      <c r="X33" s="8">
        <f>SUM(X10:X14,X16:X20,X22,X24,X26:X32)</f>
        <v>134</v>
      </c>
      <c r="Y33" s="8">
        <f>SUM(Y10:Y14,Y16:Y20,Y22,Y24,Y26:Y32)</f>
        <v>140</v>
      </c>
      <c r="Z33" s="8">
        <f>SUM(Z10:Z14,Z16:Z20,Z22,Z24,Z26:Z32)</f>
        <v>98</v>
      </c>
      <c r="AA33" s="8">
        <f>SUM(AA10:AA14,AA16:AA20,AA22,AA24,AA26:AA32)</f>
        <v>0</v>
      </c>
    </row>
    <row r="34" spans="1:17" ht="12.75">
      <c r="A34" s="86"/>
      <c r="B34" s="98"/>
      <c r="C34" s="89"/>
      <c r="D34" s="98"/>
      <c r="E34" s="100">
        <f>SUM(D33:G33)</f>
        <v>29</v>
      </c>
      <c r="F34" s="98"/>
      <c r="G34" s="98"/>
      <c r="H34" s="98"/>
      <c r="I34" s="98"/>
      <c r="J34" s="102">
        <f>SUM(I33:L33)</f>
        <v>26</v>
      </c>
      <c r="K34" s="98"/>
      <c r="L34" s="98"/>
      <c r="M34" s="98"/>
      <c r="N34" s="89"/>
      <c r="O34" s="101"/>
      <c r="P34" s="101"/>
      <c r="Q34" s="89"/>
    </row>
    <row r="35" spans="4:17" ht="12.75">
      <c r="D35" s="8"/>
      <c r="E35" s="7"/>
      <c r="I35" s="8"/>
      <c r="J35" s="7"/>
      <c r="Q35" s="6"/>
    </row>
    <row r="36" ht="12.75">
      <c r="V36" s="15" t="s">
        <v>65</v>
      </c>
    </row>
    <row r="37" spans="18:27" ht="12.75" hidden="1">
      <c r="R37" s="13" t="e">
        <f>PRODUCT(#REF!,1/#REF!)</f>
        <v>#REF!</v>
      </c>
      <c r="S37" s="13" t="e">
        <f>PRODUCT(#REF!,1/#REF!)</f>
        <v>#REF!</v>
      </c>
      <c r="T37" s="13" t="e">
        <f>PRODUCT(#REF!,1/#REF!)</f>
        <v>#REF!</v>
      </c>
      <c r="U37" s="13" t="e">
        <f>PRODUCT(#REF!,1/#REF!)</f>
        <v>#REF!</v>
      </c>
      <c r="V37" s="16" t="e">
        <f>SUM(R37:U37)</f>
        <v>#REF!</v>
      </c>
      <c r="W37" s="13" t="e">
        <f>PRODUCT(#REF!,1/#REF!)</f>
        <v>#REF!</v>
      </c>
      <c r="X37" s="13" t="e">
        <f>PRODUCT(#REF!,1/#REF!)</f>
        <v>#REF!</v>
      </c>
      <c r="Y37" s="13" t="e">
        <f>PRODUCT(#REF!,1/#REF!)</f>
        <v>#REF!</v>
      </c>
      <c r="Z37" s="13" t="e">
        <f>PRODUCT(#REF!,1/#REF!)</f>
        <v>#REF!</v>
      </c>
      <c r="AA37" s="13" t="e">
        <f>PRODUCT(#REF!,1/#REF!)</f>
        <v>#REF!</v>
      </c>
    </row>
    <row r="38" ht="12.75" hidden="1">
      <c r="Z38" s="8" t="s">
        <v>74</v>
      </c>
    </row>
    <row r="39" spans="1:27" ht="12.75">
      <c r="A39" s="2" t="s">
        <v>196</v>
      </c>
      <c r="Z39" s="13" t="e">
        <f>SUM(Y37,Z37)</f>
        <v>#REF!</v>
      </c>
      <c r="AA39" s="13" t="e">
        <f>SUM(Y37,AA37)</f>
        <v>#REF!</v>
      </c>
    </row>
    <row r="40" ht="12.75">
      <c r="A40" t="s">
        <v>197</v>
      </c>
    </row>
    <row r="41" ht="12.75">
      <c r="A41" t="s">
        <v>198</v>
      </c>
    </row>
    <row r="42" ht="12.75">
      <c r="A42" t="s">
        <v>199</v>
      </c>
    </row>
    <row r="43" spans="1:17" ht="12.75">
      <c r="A43" t="s">
        <v>200</v>
      </c>
      <c r="I43" s="12"/>
      <c r="O43"/>
      <c r="Q43" s="37"/>
    </row>
    <row r="44" spans="9:17" ht="12.75">
      <c r="I44" s="12"/>
      <c r="O44"/>
      <c r="Q44" s="37"/>
    </row>
    <row r="46" spans="1:12" ht="15.75">
      <c r="A46" s="59" t="s">
        <v>213</v>
      </c>
      <c r="B46" s="60"/>
      <c r="C46" s="61"/>
      <c r="D46" s="63"/>
      <c r="E46" s="63"/>
      <c r="F46" s="63"/>
      <c r="G46" s="64"/>
      <c r="H46" s="65" t="s">
        <v>214</v>
      </c>
      <c r="I46" s="61"/>
      <c r="J46" s="61"/>
      <c r="K46" s="61"/>
      <c r="L46" s="63"/>
    </row>
    <row r="47" spans="1:12" ht="15.75">
      <c r="A47" s="61"/>
      <c r="B47" s="60"/>
      <c r="C47" s="61"/>
      <c r="D47" s="63"/>
      <c r="E47" s="63"/>
      <c r="F47" s="63"/>
      <c r="G47" s="66"/>
      <c r="H47" s="61"/>
      <c r="I47" s="61"/>
      <c r="J47" s="61"/>
      <c r="K47" s="63"/>
      <c r="L47" s="63"/>
    </row>
    <row r="48" spans="1:17" ht="15.75">
      <c r="A48" s="61" t="s">
        <v>215</v>
      </c>
      <c r="B48" s="60"/>
      <c r="C48" s="61"/>
      <c r="D48" s="61"/>
      <c r="E48" s="61" t="s">
        <v>216</v>
      </c>
      <c r="F48" s="61"/>
      <c r="G48" s="61"/>
      <c r="H48" s="61"/>
      <c r="I48" s="61"/>
      <c r="J48" s="61"/>
      <c r="K48" s="61"/>
      <c r="L48" s="61"/>
      <c r="O48" s="39"/>
      <c r="P48" s="39"/>
      <c r="Q48" s="40"/>
    </row>
    <row r="49" spans="1:17" ht="12.75">
      <c r="A49" s="41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3"/>
      <c r="P49" s="43"/>
      <c r="Q49" s="44"/>
    </row>
    <row r="50" spans="1:17" ht="12.75">
      <c r="A50" s="47"/>
      <c r="B50" s="47"/>
      <c r="C50" s="45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43"/>
      <c r="P50" s="43"/>
      <c r="Q50" s="40"/>
    </row>
    <row r="51" spans="1:17" ht="12.75">
      <c r="A51" s="47"/>
      <c r="B51" s="47"/>
      <c r="C51" s="45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6"/>
      <c r="O51" s="39"/>
      <c r="P51" s="39"/>
      <c r="Q51" s="49"/>
    </row>
  </sheetData>
  <conditionalFormatting sqref="T37">
    <cfRule type="cellIs" priority="1" dxfId="0" operator="lessThan" stopIfTrue="1">
      <formula>0.25</formula>
    </cfRule>
  </conditionalFormatting>
  <conditionalFormatting sqref="R37">
    <cfRule type="cellIs" priority="2" dxfId="0" operator="lessThan" stopIfTrue="1">
      <formula>0.17</formula>
    </cfRule>
  </conditionalFormatting>
  <conditionalFormatting sqref="S37">
    <cfRule type="cellIs" priority="3" dxfId="0" operator="lessThan" stopIfTrue="1">
      <formula>0.38</formula>
    </cfRule>
  </conditionalFormatting>
  <conditionalFormatting sqref="U37">
    <cfRule type="cellIs" priority="4" dxfId="0" operator="greaterThan" stopIfTrue="1">
      <formula>0.08</formula>
    </cfRule>
  </conditionalFormatting>
  <conditionalFormatting sqref="W37:X37">
    <cfRule type="cellIs" priority="5" dxfId="0" operator="lessThan" stopIfTrue="1">
      <formula>0.1</formula>
    </cfRule>
  </conditionalFormatting>
  <conditionalFormatting sqref="Z39:AA39">
    <cfRule type="cellIs" priority="6" dxfId="0" operator="greaterThanOrEqual" stopIfTrue="1">
      <formula>0.8</formula>
    </cfRule>
  </conditionalFormatting>
  <printOptions horizontalCentered="1" verticalCentered="1"/>
  <pageMargins left="0.7480314960629921" right="0.5905511811023623" top="0.3937007874015748" bottom="0.3937007874015748" header="0.11811023622047245" footer="0.31496062992125984"/>
  <pageSetup horizontalDpi="300" verticalDpi="300" orientation="portrait" paperSize="9" r:id="rId1"/>
  <ignoredErrors>
    <ignoredError sqref="V37 X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Facultatyea de Electrotehnica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Iustinian Neaca</dc:creator>
  <cp:keywords/>
  <dc:description/>
  <cp:lastModifiedBy>User</cp:lastModifiedBy>
  <cp:lastPrinted>2009-04-29T07:19:21Z</cp:lastPrinted>
  <dcterms:created xsi:type="dcterms:W3CDTF">2008-03-26T07:10:10Z</dcterms:created>
  <dcterms:modified xsi:type="dcterms:W3CDTF">2009-04-29T07:24:17Z</dcterms:modified>
  <cp:category/>
  <cp:version/>
  <cp:contentType/>
  <cp:contentStatus/>
</cp:coreProperties>
</file>